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Jéssica Freitas\Desktop\Reforma e Ampliação - Câmara Municipal de Igarapava\"/>
    </mc:Choice>
  </mc:AlternateContent>
  <xr:revisionPtr revIDLastSave="0" documentId="13_ncr:1_{BFE9C31D-9344-4A9F-B542-418A7A690E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  <sheet name="Plan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zGfW4LJLBqzDZfhTIXD5P9FbjYV1gWayV0VGjxL9N/o="/>
    </ext>
  </extLst>
</workbook>
</file>

<file path=xl/calcChain.xml><?xml version="1.0" encoding="utf-8"?>
<calcChain xmlns="http://schemas.openxmlformats.org/spreadsheetml/2006/main">
  <c r="D30" i="2" l="1"/>
  <c r="E30" i="2" s="1"/>
  <c r="H277" i="1"/>
  <c r="I277" i="1" s="1"/>
  <c r="I276" i="1"/>
  <c r="H276" i="1"/>
  <c r="I275" i="1"/>
  <c r="I274" i="1" s="1"/>
  <c r="C26" i="2" s="1"/>
  <c r="K26" i="2" s="1"/>
  <c r="H275" i="1"/>
  <c r="H273" i="1"/>
  <c r="I273" i="1" s="1"/>
  <c r="I270" i="1" s="1"/>
  <c r="C24" i="2" s="1"/>
  <c r="H272" i="1"/>
  <c r="I272" i="1" s="1"/>
  <c r="H271" i="1"/>
  <c r="I271" i="1" s="1"/>
  <c r="I269" i="1"/>
  <c r="H269" i="1"/>
  <c r="I268" i="1"/>
  <c r="H268" i="1"/>
  <c r="I267" i="1"/>
  <c r="H267" i="1"/>
  <c r="H266" i="1"/>
  <c r="I266" i="1" s="1"/>
  <c r="H265" i="1"/>
  <c r="I265" i="1" s="1"/>
  <c r="I263" i="1"/>
  <c r="H263" i="1"/>
  <c r="I262" i="1"/>
  <c r="H262" i="1"/>
  <c r="H261" i="1"/>
  <c r="I261" i="1" s="1"/>
  <c r="H260" i="1"/>
  <c r="I260" i="1" s="1"/>
  <c r="H259" i="1"/>
  <c r="I259" i="1" s="1"/>
  <c r="H258" i="1"/>
  <c r="I258" i="1" s="1"/>
  <c r="H257" i="1"/>
  <c r="I257" i="1" s="1"/>
  <c r="I256" i="1"/>
  <c r="H256" i="1"/>
  <c r="H255" i="1"/>
  <c r="I255" i="1" s="1"/>
  <c r="H254" i="1"/>
  <c r="I254" i="1" s="1"/>
  <c r="H252" i="1"/>
  <c r="I252" i="1" s="1"/>
  <c r="H251" i="1"/>
  <c r="I251" i="1" s="1"/>
  <c r="I250" i="1"/>
  <c r="H250" i="1"/>
  <c r="I249" i="1"/>
  <c r="H249" i="1"/>
  <c r="I248" i="1"/>
  <c r="H248" i="1"/>
  <c r="H247" i="1"/>
  <c r="I247" i="1" s="1"/>
  <c r="H246" i="1"/>
  <c r="I246" i="1" s="1"/>
  <c r="H245" i="1"/>
  <c r="I245" i="1" s="1"/>
  <c r="I244" i="1"/>
  <c r="H244" i="1"/>
  <c r="I243" i="1"/>
  <c r="H243" i="1"/>
  <c r="I242" i="1"/>
  <c r="H242" i="1"/>
  <c r="H241" i="1"/>
  <c r="I241" i="1" s="1"/>
  <c r="H239" i="1"/>
  <c r="I239" i="1" s="1"/>
  <c r="H238" i="1"/>
  <c r="I238" i="1" s="1"/>
  <c r="I237" i="1" s="1"/>
  <c r="I236" i="1"/>
  <c r="H236" i="1"/>
  <c r="I235" i="1"/>
  <c r="H235" i="1"/>
  <c r="H234" i="1"/>
  <c r="I234" i="1" s="1"/>
  <c r="H233" i="1"/>
  <c r="I233" i="1" s="1"/>
  <c r="H232" i="1"/>
  <c r="I232" i="1" s="1"/>
  <c r="I231" i="1"/>
  <c r="H231" i="1"/>
  <c r="I230" i="1"/>
  <c r="H230" i="1"/>
  <c r="I229" i="1"/>
  <c r="H229" i="1"/>
  <c r="H227" i="1"/>
  <c r="I227" i="1" s="1"/>
  <c r="H226" i="1"/>
  <c r="I226" i="1" s="1"/>
  <c r="H225" i="1"/>
  <c r="I225" i="1" s="1"/>
  <c r="I224" i="1"/>
  <c r="H224" i="1"/>
  <c r="H223" i="1"/>
  <c r="I223" i="1" s="1"/>
  <c r="H222" i="1"/>
  <c r="I222" i="1" s="1"/>
  <c r="H221" i="1"/>
  <c r="I221" i="1" s="1"/>
  <c r="H220" i="1"/>
  <c r="I220" i="1" s="1"/>
  <c r="I219" i="1"/>
  <c r="H219" i="1"/>
  <c r="I218" i="1"/>
  <c r="H218" i="1"/>
  <c r="H217" i="1"/>
  <c r="I217" i="1" s="1"/>
  <c r="H216" i="1"/>
  <c r="I216" i="1" s="1"/>
  <c r="H215" i="1"/>
  <c r="I215" i="1" s="1"/>
  <c r="H214" i="1"/>
  <c r="I214" i="1" s="1"/>
  <c r="H213" i="1"/>
  <c r="I213" i="1" s="1"/>
  <c r="I212" i="1"/>
  <c r="H212" i="1"/>
  <c r="H211" i="1"/>
  <c r="I211" i="1" s="1"/>
  <c r="H210" i="1"/>
  <c r="I210" i="1" s="1"/>
  <c r="H209" i="1"/>
  <c r="I209" i="1" s="1"/>
  <c r="H208" i="1"/>
  <c r="I208" i="1" s="1"/>
  <c r="I206" i="1"/>
  <c r="H206" i="1"/>
  <c r="I205" i="1"/>
  <c r="H205" i="1"/>
  <c r="I204" i="1"/>
  <c r="H204" i="1"/>
  <c r="H203" i="1"/>
  <c r="I203" i="1" s="1"/>
  <c r="H202" i="1"/>
  <c r="I202" i="1" s="1"/>
  <c r="H201" i="1"/>
  <c r="I201" i="1" s="1"/>
  <c r="I200" i="1"/>
  <c r="I194" i="1" s="1"/>
  <c r="H200" i="1"/>
  <c r="I199" i="1"/>
  <c r="H199" i="1"/>
  <c r="I198" i="1"/>
  <c r="H198" i="1"/>
  <c r="H197" i="1"/>
  <c r="I197" i="1" s="1"/>
  <c r="H196" i="1"/>
  <c r="I196" i="1" s="1"/>
  <c r="H195" i="1"/>
  <c r="I195" i="1" s="1"/>
  <c r="I193" i="1"/>
  <c r="H193" i="1"/>
  <c r="H192" i="1"/>
  <c r="I192" i="1" s="1"/>
  <c r="H191" i="1"/>
  <c r="I191" i="1" s="1"/>
  <c r="H190" i="1"/>
  <c r="I190" i="1" s="1"/>
  <c r="H189" i="1"/>
  <c r="I189" i="1" s="1"/>
  <c r="H188" i="1"/>
  <c r="I188" i="1" s="1"/>
  <c r="I187" i="1"/>
  <c r="H187" i="1"/>
  <c r="H186" i="1"/>
  <c r="I186" i="1" s="1"/>
  <c r="H184" i="1"/>
  <c r="I184" i="1" s="1"/>
  <c r="H183" i="1"/>
  <c r="I183" i="1" s="1"/>
  <c r="H182" i="1"/>
  <c r="I182" i="1" s="1"/>
  <c r="I181" i="1"/>
  <c r="H181" i="1"/>
  <c r="I180" i="1"/>
  <c r="H180" i="1"/>
  <c r="I179" i="1"/>
  <c r="H179" i="1"/>
  <c r="H178" i="1"/>
  <c r="I178" i="1" s="1"/>
  <c r="H177" i="1"/>
  <c r="I177" i="1" s="1"/>
  <c r="H176" i="1"/>
  <c r="I176" i="1" s="1"/>
  <c r="I175" i="1"/>
  <c r="H175" i="1"/>
  <c r="H173" i="1"/>
  <c r="I173" i="1" s="1"/>
  <c r="H172" i="1"/>
  <c r="I172" i="1" s="1"/>
  <c r="I171" i="1" s="1"/>
  <c r="H170" i="1"/>
  <c r="I170" i="1" s="1"/>
  <c r="H169" i="1"/>
  <c r="I169" i="1" s="1"/>
  <c r="I168" i="1"/>
  <c r="H168" i="1"/>
  <c r="I167" i="1"/>
  <c r="H166" i="1"/>
  <c r="I166" i="1" s="1"/>
  <c r="H164" i="1"/>
  <c r="I164" i="1" s="1"/>
  <c r="H163" i="1"/>
  <c r="I163" i="1" s="1"/>
  <c r="H162" i="1"/>
  <c r="I162" i="1" s="1"/>
  <c r="I161" i="1"/>
  <c r="H161" i="1"/>
  <c r="I160" i="1"/>
  <c r="I159" i="1" s="1"/>
  <c r="H160" i="1"/>
  <c r="H156" i="1"/>
  <c r="I156" i="1" s="1"/>
  <c r="H155" i="1"/>
  <c r="I155" i="1" s="1"/>
  <c r="H154" i="1"/>
  <c r="I154" i="1" s="1"/>
  <c r="I153" i="1" s="1"/>
  <c r="I152" i="1"/>
  <c r="H152" i="1"/>
  <c r="I151" i="1"/>
  <c r="H151" i="1"/>
  <c r="H150" i="1"/>
  <c r="I150" i="1" s="1"/>
  <c r="H149" i="1"/>
  <c r="I149" i="1" s="1"/>
  <c r="H148" i="1"/>
  <c r="I148" i="1" s="1"/>
  <c r="I147" i="1"/>
  <c r="H147" i="1"/>
  <c r="H145" i="1"/>
  <c r="I145" i="1" s="1"/>
  <c r="H144" i="1"/>
  <c r="I144" i="1" s="1"/>
  <c r="H143" i="1"/>
  <c r="I143" i="1" s="1"/>
  <c r="H142" i="1"/>
  <c r="I142" i="1" s="1"/>
  <c r="I141" i="1"/>
  <c r="H141" i="1"/>
  <c r="I140" i="1"/>
  <c r="H140" i="1"/>
  <c r="H139" i="1"/>
  <c r="I139" i="1" s="1"/>
  <c r="H138" i="1"/>
  <c r="I138" i="1" s="1"/>
  <c r="H137" i="1"/>
  <c r="I137" i="1" s="1"/>
  <c r="H136" i="1"/>
  <c r="I136" i="1" s="1"/>
  <c r="H135" i="1"/>
  <c r="I135" i="1" s="1"/>
  <c r="I134" i="1"/>
  <c r="H134" i="1"/>
  <c r="H133" i="1"/>
  <c r="I133" i="1" s="1"/>
  <c r="H132" i="1"/>
  <c r="I132" i="1" s="1"/>
  <c r="H131" i="1"/>
  <c r="I131" i="1" s="1"/>
  <c r="H130" i="1"/>
  <c r="I130" i="1" s="1"/>
  <c r="H129" i="1"/>
  <c r="I129" i="1" s="1"/>
  <c r="I128" i="1" s="1"/>
  <c r="I127" i="1"/>
  <c r="H127" i="1"/>
  <c r="I126" i="1"/>
  <c r="H126" i="1"/>
  <c r="H125" i="1"/>
  <c r="I125" i="1" s="1"/>
  <c r="H124" i="1"/>
  <c r="I124" i="1" s="1"/>
  <c r="H123" i="1"/>
  <c r="I123" i="1" s="1"/>
  <c r="I122" i="1"/>
  <c r="H122" i="1"/>
  <c r="I121" i="1"/>
  <c r="H121" i="1"/>
  <c r="I120" i="1"/>
  <c r="H120" i="1"/>
  <c r="H119" i="1"/>
  <c r="I119" i="1" s="1"/>
  <c r="H118" i="1"/>
  <c r="I118" i="1" s="1"/>
  <c r="I115" i="1"/>
  <c r="H115" i="1"/>
  <c r="I114" i="1"/>
  <c r="H114" i="1"/>
  <c r="I113" i="1"/>
  <c r="H113" i="1"/>
  <c r="H112" i="1"/>
  <c r="I112" i="1" s="1"/>
  <c r="H110" i="1"/>
  <c r="I110" i="1" s="1"/>
  <c r="I109" i="1"/>
  <c r="H109" i="1"/>
  <c r="I108" i="1"/>
  <c r="H108" i="1"/>
  <c r="H107" i="1"/>
  <c r="I107" i="1" s="1"/>
  <c r="H106" i="1"/>
  <c r="I106" i="1" s="1"/>
  <c r="H105" i="1"/>
  <c r="I105" i="1" s="1"/>
  <c r="H104" i="1"/>
  <c r="I104" i="1" s="1"/>
  <c r="H103" i="1"/>
  <c r="I103" i="1" s="1"/>
  <c r="I102" i="1"/>
  <c r="H102" i="1"/>
  <c r="H101" i="1"/>
  <c r="I101" i="1" s="1"/>
  <c r="H99" i="1"/>
  <c r="I99" i="1" s="1"/>
  <c r="H98" i="1"/>
  <c r="I98" i="1" s="1"/>
  <c r="H97" i="1"/>
  <c r="I97" i="1" s="1"/>
  <c r="I96" i="1"/>
  <c r="H96" i="1"/>
  <c r="I95" i="1"/>
  <c r="H95" i="1"/>
  <c r="I94" i="1"/>
  <c r="H94" i="1"/>
  <c r="H93" i="1"/>
  <c r="I93" i="1" s="1"/>
  <c r="H92" i="1"/>
  <c r="I92" i="1" s="1"/>
  <c r="I91" i="1"/>
  <c r="H91" i="1"/>
  <c r="I90" i="1"/>
  <c r="H90" i="1"/>
  <c r="I89" i="1"/>
  <c r="H89" i="1"/>
  <c r="I88" i="1"/>
  <c r="H88" i="1"/>
  <c r="H87" i="1"/>
  <c r="I87" i="1" s="1"/>
  <c r="H85" i="1"/>
  <c r="I85" i="1" s="1"/>
  <c r="H84" i="1"/>
  <c r="I84" i="1" s="1"/>
  <c r="I83" i="1" s="1"/>
  <c r="H81" i="1"/>
  <c r="I81" i="1" s="1"/>
  <c r="H80" i="1"/>
  <c r="I80" i="1" s="1"/>
  <c r="H79" i="1"/>
  <c r="I79" i="1" s="1"/>
  <c r="H78" i="1"/>
  <c r="I78" i="1" s="1"/>
  <c r="I77" i="1"/>
  <c r="H77" i="1"/>
  <c r="I76" i="1"/>
  <c r="H76" i="1"/>
  <c r="H75" i="1"/>
  <c r="I75" i="1" s="1"/>
  <c r="H74" i="1"/>
  <c r="I74" i="1" s="1"/>
  <c r="H72" i="1"/>
  <c r="I72" i="1" s="1"/>
  <c r="I71" i="1"/>
  <c r="H71" i="1"/>
  <c r="I70" i="1"/>
  <c r="H70" i="1"/>
  <c r="I69" i="1"/>
  <c r="H69" i="1"/>
  <c r="I68" i="1"/>
  <c r="H68" i="1"/>
  <c r="H67" i="1"/>
  <c r="I67" i="1" s="1"/>
  <c r="H66" i="1"/>
  <c r="I66" i="1" s="1"/>
  <c r="I65" i="1"/>
  <c r="H65" i="1"/>
  <c r="I64" i="1"/>
  <c r="I63" i="1"/>
  <c r="I62" i="1" s="1"/>
  <c r="H63" i="1"/>
  <c r="I61" i="1"/>
  <c r="H61" i="1"/>
  <c r="H60" i="1"/>
  <c r="I60" i="1" s="1"/>
  <c r="H59" i="1"/>
  <c r="I59" i="1" s="1"/>
  <c r="H58" i="1"/>
  <c r="I58" i="1" s="1"/>
  <c r="I57" i="1"/>
  <c r="H57" i="1"/>
  <c r="H55" i="1"/>
  <c r="I55" i="1" s="1"/>
  <c r="H54" i="1"/>
  <c r="I54" i="1" s="1"/>
  <c r="H53" i="1"/>
  <c r="I53" i="1" s="1"/>
  <c r="H51" i="1"/>
  <c r="I51" i="1" s="1"/>
  <c r="I50" i="1" s="1"/>
  <c r="I49" i="1"/>
  <c r="H49" i="1"/>
  <c r="H48" i="1"/>
  <c r="I48" i="1" s="1"/>
  <c r="H47" i="1"/>
  <c r="I47" i="1" s="1"/>
  <c r="H46" i="1"/>
  <c r="I46" i="1" s="1"/>
  <c r="I45" i="1" s="1"/>
  <c r="I44" i="1"/>
  <c r="H44" i="1"/>
  <c r="I43" i="1"/>
  <c r="H43" i="1"/>
  <c r="I42" i="1"/>
  <c r="H42" i="1"/>
  <c r="I41" i="1"/>
  <c r="H41" i="1"/>
  <c r="H40" i="1"/>
  <c r="I40" i="1" s="1"/>
  <c r="H39" i="1"/>
  <c r="I39" i="1" s="1"/>
  <c r="H38" i="1"/>
  <c r="I38" i="1" s="1"/>
  <c r="I37" i="1"/>
  <c r="H37" i="1"/>
  <c r="I36" i="1"/>
  <c r="H36" i="1"/>
  <c r="I35" i="1"/>
  <c r="H35" i="1"/>
  <c r="H34" i="1"/>
  <c r="I34" i="1" s="1"/>
  <c r="H32" i="1"/>
  <c r="I32" i="1" s="1"/>
  <c r="H31" i="1"/>
  <c r="I31" i="1" s="1"/>
  <c r="I30" i="1"/>
  <c r="H30" i="1"/>
  <c r="H29" i="1"/>
  <c r="I29" i="1" s="1"/>
  <c r="H27" i="1"/>
  <c r="I27" i="1" s="1"/>
  <c r="H26" i="1"/>
  <c r="I26" i="1" s="1"/>
  <c r="I25" i="1"/>
  <c r="H25" i="1"/>
  <c r="I24" i="1"/>
  <c r="H24" i="1"/>
  <c r="I23" i="1"/>
  <c r="H23" i="1"/>
  <c r="I22" i="1"/>
  <c r="H22" i="1"/>
  <c r="H21" i="1"/>
  <c r="I21" i="1" s="1"/>
  <c r="H20" i="1"/>
  <c r="I20" i="1" s="1"/>
  <c r="H19" i="1"/>
  <c r="I19" i="1" s="1"/>
  <c r="I18" i="1"/>
  <c r="H18" i="1"/>
  <c r="I17" i="1"/>
  <c r="H17" i="1"/>
  <c r="I16" i="1"/>
  <c r="H16" i="1"/>
  <c r="H15" i="1"/>
  <c r="I15" i="1" s="1"/>
  <c r="H14" i="1"/>
  <c r="I14" i="1" s="1"/>
  <c r="H13" i="1"/>
  <c r="I13" i="1" s="1"/>
  <c r="I10" i="1"/>
  <c r="H10" i="1"/>
  <c r="I9" i="1"/>
  <c r="H9" i="1"/>
  <c r="H8" i="1"/>
  <c r="I8" i="1" s="1"/>
  <c r="H7" i="1"/>
  <c r="I7" i="1" s="1"/>
  <c r="H6" i="1"/>
  <c r="I6" i="1" s="1"/>
  <c r="I5" i="1" s="1"/>
  <c r="I12" i="1" l="1"/>
  <c r="F24" i="2"/>
  <c r="G24" i="2"/>
  <c r="K24" i="2"/>
  <c r="J24" i="2"/>
  <c r="I24" i="2"/>
  <c r="H24" i="2"/>
  <c r="D24" i="2"/>
  <c r="E24" i="2"/>
  <c r="C6" i="2"/>
  <c r="I207" i="1"/>
  <c r="I33" i="1"/>
  <c r="I117" i="1"/>
  <c r="I52" i="1"/>
  <c r="I100" i="1"/>
  <c r="I146" i="1"/>
  <c r="I253" i="1"/>
  <c r="C20" i="2" s="1"/>
  <c r="J20" i="2" s="1"/>
  <c r="I111" i="1"/>
  <c r="C12" i="2" s="1"/>
  <c r="I264" i="1"/>
  <c r="C22" i="2" s="1"/>
  <c r="I86" i="1"/>
  <c r="I82" i="1" s="1"/>
  <c r="C10" i="2" s="1"/>
  <c r="I185" i="1"/>
  <c r="I73" i="1"/>
  <c r="I228" i="1"/>
  <c r="I174" i="1"/>
  <c r="I240" i="1"/>
  <c r="C18" i="2" s="1"/>
  <c r="I28" i="1"/>
  <c r="I56" i="1"/>
  <c r="I165" i="1"/>
  <c r="I158" i="1" s="1"/>
  <c r="I157" i="1" s="1"/>
  <c r="C16" i="2" s="1"/>
  <c r="I10" i="2" l="1"/>
  <c r="H10" i="2"/>
  <c r="G10" i="2"/>
  <c r="E10" i="2"/>
  <c r="D10" i="2"/>
  <c r="K16" i="2"/>
  <c r="F16" i="2"/>
  <c r="E16" i="2"/>
  <c r="J16" i="2"/>
  <c r="G16" i="2"/>
  <c r="I16" i="2"/>
  <c r="H16" i="2"/>
  <c r="D16" i="2"/>
  <c r="K22" i="2"/>
  <c r="I22" i="2"/>
  <c r="H22" i="2"/>
  <c r="D6" i="2"/>
  <c r="G6" i="2" s="1"/>
  <c r="K12" i="2"/>
  <c r="J12" i="2"/>
  <c r="D12" i="2"/>
  <c r="D18" i="2"/>
  <c r="J18" i="2"/>
  <c r="I18" i="2"/>
  <c r="K18" i="2"/>
  <c r="F18" i="2"/>
  <c r="E18" i="2"/>
  <c r="I116" i="1"/>
  <c r="C14" i="2" s="1"/>
  <c r="I11" i="1"/>
  <c r="J14" i="2" l="1"/>
  <c r="I14" i="2"/>
  <c r="H14" i="2"/>
  <c r="G14" i="2"/>
  <c r="F14" i="2"/>
  <c r="D14" i="2"/>
  <c r="E14" i="2"/>
  <c r="K14" i="2"/>
  <c r="C8" i="2"/>
  <c r="J280" i="1"/>
  <c r="J279" i="1" l="1"/>
  <c r="J278" i="1" s="1"/>
  <c r="E8" i="2"/>
  <c r="D8" i="2"/>
  <c r="H8" i="2"/>
  <c r="H28" i="2" s="1"/>
  <c r="K8" i="2"/>
  <c r="K28" i="2" s="1"/>
  <c r="J8" i="2"/>
  <c r="J28" i="2" s="1"/>
  <c r="I8" i="2"/>
  <c r="F8" i="2"/>
  <c r="F28" i="2" s="1"/>
  <c r="F30" i="2" s="1"/>
  <c r="G8" i="2"/>
  <c r="G28" i="2"/>
  <c r="G30" i="2" s="1"/>
  <c r="I28" i="2"/>
  <c r="H30" i="2" l="1"/>
  <c r="I30" i="2" s="1"/>
  <c r="J30" i="2" s="1"/>
  <c r="K30" i="2" s="1"/>
</calcChain>
</file>

<file path=xl/sharedStrings.xml><?xml version="1.0" encoding="utf-8"?>
<sst xmlns="http://schemas.openxmlformats.org/spreadsheetml/2006/main" count="1051" uniqueCount="1042">
  <si>
    <r>
      <rPr>
        <b/>
        <sz val="8"/>
        <color theme="1"/>
        <rFont val="Arial"/>
      </rPr>
      <t>Obra</t>
    </r>
  </si>
  <si>
    <r>
      <rPr>
        <b/>
        <sz val="8"/>
        <color theme="1"/>
        <rFont val="Arial"/>
      </rPr>
      <t>Bancos</t>
    </r>
  </si>
  <si>
    <r>
      <rPr>
        <b/>
        <sz val="8"/>
        <color theme="1"/>
        <rFont val="Arial"/>
      </rPr>
      <t>B.D.I.</t>
    </r>
  </si>
  <si>
    <r>
      <rPr>
        <b/>
        <sz val="8"/>
        <color theme="1"/>
        <rFont val="Arial"/>
      </rPr>
      <t>Encargos Sociais</t>
    </r>
  </si>
  <si>
    <r>
      <rPr>
        <b/>
        <sz val="7"/>
        <color theme="1"/>
        <rFont val="Arial"/>
      </rPr>
      <t>RV02- CÂMARA MUNICIPAL DE IGARAPAVA - SP - ADMINISTRATIVO</t>
    </r>
  </si>
  <si>
    <t>SINAPI - 02/2025 - São
Paulo
CDHU-197 - 02/2025 -
São Paulo</t>
  </si>
  <si>
    <r>
      <rPr>
        <b/>
        <sz val="7"/>
        <color theme="1"/>
        <rFont val="Arial"/>
      </rPr>
      <t>Desonerado: embutido nos preços unitário dos insumos de mão de obra, de acordo com as bases.</t>
    </r>
  </si>
  <si>
    <r>
      <rPr>
        <b/>
        <sz val="8"/>
        <color theme="1"/>
        <rFont val="Arial"/>
      </rPr>
      <t>Orçamento Sintético</t>
    </r>
  </si>
  <si>
    <r>
      <rPr>
        <b/>
        <sz val="8"/>
        <color theme="1"/>
        <rFont val="Arial"/>
      </rPr>
      <t>Item</t>
    </r>
  </si>
  <si>
    <r>
      <rPr>
        <b/>
        <sz val="8"/>
        <color theme="1"/>
        <rFont val="Arial"/>
      </rPr>
      <t>Código</t>
    </r>
  </si>
  <si>
    <r>
      <rPr>
        <b/>
        <sz val="8"/>
        <color theme="1"/>
        <rFont val="Arial"/>
      </rPr>
      <t>Banco</t>
    </r>
  </si>
  <si>
    <r>
      <rPr>
        <b/>
        <sz val="8"/>
        <color theme="1"/>
        <rFont val="Arial"/>
      </rPr>
      <t>Descrição</t>
    </r>
  </si>
  <si>
    <r>
      <rPr>
        <b/>
        <sz val="8"/>
        <color theme="1"/>
        <rFont val="Arial"/>
      </rPr>
      <t>Und</t>
    </r>
  </si>
  <si>
    <r>
      <rPr>
        <b/>
        <sz val="8"/>
        <color theme="1"/>
        <rFont val="Arial"/>
      </rPr>
      <t>Quant.</t>
    </r>
  </si>
  <si>
    <r>
      <rPr>
        <b/>
        <sz val="8"/>
        <color theme="1"/>
        <rFont val="Arial"/>
      </rPr>
      <t>Valor Unit</t>
    </r>
  </si>
  <si>
    <r>
      <rPr>
        <b/>
        <sz val="8"/>
        <color rgb="FF000000"/>
        <rFont val="Arial"/>
      </rPr>
      <t xml:space="preserve">Valor Unit
</t>
    </r>
    <r>
      <rPr>
        <b/>
        <sz val="8"/>
        <color rgb="FF000000"/>
        <rFont val="Arial"/>
      </rPr>
      <t>com BDI</t>
    </r>
  </si>
  <si>
    <r>
      <rPr>
        <b/>
        <sz val="8"/>
        <color theme="1"/>
        <rFont val="Arial"/>
      </rPr>
      <t>Total</t>
    </r>
  </si>
  <si>
    <r>
      <rPr>
        <b/>
        <sz val="8"/>
        <color theme="1"/>
        <rFont val="Arial"/>
      </rPr>
      <t>Peso (%)</t>
    </r>
  </si>
  <si>
    <r>
      <rPr>
        <b/>
        <sz val="7"/>
        <color theme="1"/>
        <rFont val="Arial"/>
      </rPr>
      <t>SERVIÇOS PRELIMINARES E INICIAIS</t>
    </r>
  </si>
  <si>
    <r>
      <rPr>
        <sz val="7"/>
        <color theme="1"/>
        <rFont val="Arial MT"/>
      </rPr>
      <t>1.1</t>
    </r>
  </si>
  <si>
    <t>02.08.040</t>
  </si>
  <si>
    <r>
      <rPr>
        <sz val="7"/>
        <color theme="1"/>
        <rFont val="Arial MT"/>
      </rPr>
      <t>Próprio</t>
    </r>
  </si>
  <si>
    <t>PLACA DE OBRA  em lona com impressão digital e requadro em metalon</t>
  </si>
  <si>
    <t>m2</t>
  </si>
  <si>
    <t>1.2</t>
  </si>
  <si>
    <r>
      <rPr>
        <sz val="7"/>
        <color theme="1"/>
        <rFont val="Arial MT"/>
      </rPr>
      <t>01.21.120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</si>
  <si>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</si>
  <si>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SONDAGEM DE RECONHECIMENTO DE SOLO (SPT)</t>
    </r>
  </si>
  <si>
    <r>
      <rPr>
        <sz val="7"/>
        <color theme="1"/>
        <rFont val="Arial MT"/>
      </rPr>
      <t>M</t>
    </r>
  </si>
  <si>
    <t>1.3</t>
  </si>
  <si>
    <r>
      <rPr>
        <sz val="7"/>
        <color theme="1"/>
        <rFont val="Arial MT"/>
      </rPr>
      <t>02.03.110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</si>
  <si>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</si>
  <si>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TAPUMES PARA ISOLAMENTO DE ÁREA COM REAPROVEITAMENTO</t>
    </r>
  </si>
  <si>
    <r>
      <rPr>
        <sz val="7"/>
        <color theme="1"/>
        <rFont val="Arial MT"/>
      </rPr>
      <t>m²</t>
    </r>
  </si>
  <si>
    <t>1.4</t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</si>
  <si>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</si>
  <si>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LOCACAO CONVENCIONAL DE OBRA, UTILIZANDO GABARITO DE TÁBUAS CORRIDAS PONTALETADAS A CADA 2,00M -  2 UTILIZAÇÕES. AF_10/2018</t>
    </r>
  </si>
  <si>
    <r>
      <rPr>
        <sz val="7"/>
        <color theme="1"/>
        <rFont val="Arial MT"/>
      </rPr>
      <t>M</t>
    </r>
  </si>
  <si>
    <t>1.5</t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</si>
  <si>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</si>
  <si>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LIMPEZA DE SUPERFÍCIE COM JATO DE ALTA PRESSÃO. AF_04/2019</t>
    </r>
  </si>
  <si>
    <r>
      <rPr>
        <sz val="7"/>
        <color theme="1"/>
        <rFont val="Arial MT"/>
      </rPr>
      <t>m²</t>
    </r>
  </si>
  <si>
    <r>
      <rPr>
        <b/>
        <sz val="7"/>
        <color theme="1"/>
        <rFont val="Arial"/>
      </rPr>
      <t>PROJETO ARQUITETÔNICO</t>
    </r>
  </si>
  <si>
    <r>
      <rPr>
        <b/>
        <sz val="7"/>
        <color theme="1"/>
        <rFont val="Arial"/>
      </rPr>
      <t>2.1</t>
    </r>
  </si>
  <si>
    <r>
      <rPr>
        <b/>
        <sz val="7"/>
        <color theme="1"/>
        <rFont val="Arial"/>
      </rPr>
      <t>REMOÇÕES E DEMOLIÇÕES</t>
    </r>
  </si>
  <si>
    <r>
      <rPr>
        <sz val="7"/>
        <color theme="1"/>
        <rFont val="Arial MT"/>
      </rPr>
      <t>2.1.1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</si>
  <si>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</si>
  <si>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DEMOLIÇÃO DE ALVENARIA PARA QUALQUER TIPO DE BLOCO, DE FORMA MECANIZADA, SEM REAPROVEITAMENTO. AF_09/2023</t>
    </r>
  </si>
  <si>
    <r>
      <rPr>
        <sz val="7"/>
        <color theme="1"/>
        <rFont val="Arial MT"/>
      </rPr>
      <t>m³</t>
    </r>
  </si>
  <si>
    <r>
      <rPr>
        <sz val="7"/>
        <color theme="1"/>
        <rFont val="Arial MT"/>
      </rPr>
      <t>2.1.2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</si>
  <si>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</si>
  <si>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DEMOLIÇÃO DE PILARES, ESCADAS E VIGAS EM CONCRETO ARMADO, DE
</t>
    </r>
    <r>
      <rPr>
        <sz val="7"/>
        <color rgb="FF000000"/>
        <rFont val="Arial MT"/>
      </rPr>
      <t>FORMA MECANIZADA COM MARTELETE, SEM REAPROVEITAMENTO. AF_09/2023</t>
    </r>
  </si>
  <si>
    <r>
      <rPr>
        <sz val="7"/>
        <color theme="1"/>
        <rFont val="Arial MT"/>
      </rPr>
      <t>m³</t>
    </r>
  </si>
  <si>
    <r>
      <rPr>
        <sz val="7"/>
        <color theme="1"/>
        <rFont val="Arial MT"/>
      </rPr>
      <t>2.1.3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</si>
  <si>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</si>
  <si>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DEMOLIÇÃO DE PISO DE CONCRETO SIMPLES, DE FORMA MECANIZADA COM MARTELETE, SEM REAPROVEITAMENTO. AF_09/2023</t>
    </r>
  </si>
  <si>
    <r>
      <rPr>
        <sz val="7"/>
        <color theme="1"/>
        <rFont val="Arial MT"/>
      </rPr>
      <t>m³</t>
    </r>
  </si>
  <si>
    <r>
      <rPr>
        <sz val="7"/>
        <color theme="1"/>
        <rFont val="Arial MT"/>
      </rPr>
      <t>2.1.4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</si>
  <si>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</si>
  <si>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DEMOLIÇÃO DE LAJES, EM CONCRETO ARMADO, DE FORMA MECANIZADA COM MARTELETE, SEM REAPROVEITAMENTO. AF_09/2023</t>
    </r>
  </si>
  <si>
    <r>
      <rPr>
        <sz val="7"/>
        <color theme="1"/>
        <rFont val="Arial MT"/>
      </rPr>
      <t>m³</t>
    </r>
  </si>
  <si>
    <r>
      <rPr>
        <sz val="7"/>
        <color theme="1"/>
        <rFont val="Arial MT"/>
      </rPr>
      <t>2.1.5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</si>
  <si>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</si>
  <si>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REMOÇÃO DE FORROS DE DRYWALL, PVC E FIBROMINERAL, DE FORMA
</t>
    </r>
    <r>
      <rPr>
        <sz val="7"/>
        <color rgb="FF000000"/>
        <rFont val="Arial MT"/>
      </rPr>
      <t>MANUAL, SEM REAPROVEITAMENTO. AF_09/2023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</si>
  <si>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</si>
  <si>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2.1.6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</si>
  <si>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</si>
  <si>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DEMOLIÇÃO DE REVESTIMENTO CERÂMICO E RODAPÉ, DE FORMA MECANIZADA COM MARTELETE, SEM REAPROVEITAMENTO. AF_09/2023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</si>
  <si>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</si>
  <si>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2.1.7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</si>
  <si>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</si>
  <si>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REMOÇÃO DE ESQUADRIAS DE MADEIRA E VIDRO, DE FORMA MANUAL,
</t>
    </r>
    <r>
      <rPr>
        <sz val="7"/>
        <color rgb="FF000000"/>
        <rFont val="Arial MT"/>
      </rPr>
      <t>SEM REAPROVEITAMENTO. AF_09/2023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</si>
  <si>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</si>
  <si>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2.1.8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</si>
  <si>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</si>
  <si>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REMOÇÃO DE GUARDA-CORPO METÁLICO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</si>
  <si>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</si>
  <si>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2.1.9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</si>
  <si>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</si>
  <si>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REMOÇÃO DE LOUÇAS, DE FORMA MANUAL, SEM REAPROVEITAMENTO.
</t>
    </r>
    <r>
      <rPr>
        <sz val="7"/>
        <color rgb="FF000000"/>
        <rFont val="Arial MT"/>
      </rPr>
      <t>AF_09/2023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</si>
  <si>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</si>
  <si>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</si>
  <si>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REMOÇÃO DE ACESSÓRIOS, DE FORMA MANUAL, SEM
</t>
    </r>
    <r>
      <rPr>
        <sz val="7"/>
        <color rgb="FF000000"/>
        <rFont val="Arial MT"/>
      </rPr>
      <t>REAPROVEITAMENTO. AF_09/2023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</si>
  <si>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</si>
  <si>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</si>
  <si>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REMOÇÃO DE RAÍZES REMANESCENTES DE TRONCO DE ÁRVORE COM DIÂMETRO MAIOR OU IGUAL A 0,40 M E MENOR QUE 0,60 M.AF_05/2018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</si>
  <si>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</si>
  <si>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</si>
  <si>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REMOÇÃO CALHAS E RUFOS, DE FORMA MANUAL, SEM
</t>
    </r>
    <r>
      <rPr>
        <sz val="7"/>
        <color rgb="FF000000"/>
        <rFont val="Arial MT"/>
      </rPr>
      <t>REAPROVEITAMENTO. AF_09/2023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</si>
  <si>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</si>
  <si>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</si>
  <si>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REMOÇÃO DE TELHAS DE FIBROCIMENTO, METÁLICA E CERÂMICA, DE FORMA MANUAL, SEM REAPROVEITAMENTO. AF_09/2023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</si>
  <si>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</si>
  <si>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</si>
  <si>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REMOÇÃO DE TRAMA DE MADEIRA PARA COBERTURA, DE FORMA
</t>
    </r>
    <r>
      <rPr>
        <sz val="7"/>
        <color rgb="FF000000"/>
        <rFont val="Arial MT"/>
      </rPr>
      <t>MANUAL, SEM REAPROVEITAMENTO. AF_09/2023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</si>
  <si>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</si>
  <si>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</si>
  <si>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REMOÇÃO DE TRAMA METÁLICA PARA COBERTURA, DE FORMA MANUAL,
</t>
    </r>
    <r>
      <rPr>
        <sz val="7"/>
        <color rgb="FF000000"/>
        <rFont val="Arial MT"/>
      </rPr>
      <t>SEM REAPROVEITAMENTO. AF_09/2023</t>
    </r>
  </si>
  <si>
    <r>
      <rPr>
        <sz val="7"/>
        <color theme="1"/>
        <rFont val="Arial MT"/>
      </rPr>
      <t>m²</t>
    </r>
  </si>
  <si>
    <r>
      <rPr>
        <b/>
        <sz val="7"/>
        <color theme="1"/>
        <rFont val="Arial"/>
      </rPr>
      <t>2.2</t>
    </r>
  </si>
  <si>
    <r>
      <rPr>
        <b/>
        <sz val="7"/>
        <color theme="1"/>
        <rFont val="Arial"/>
      </rPr>
      <t>PAREDES E DIVISÓRIAS</t>
    </r>
  </si>
  <si>
    <r>
      <rPr>
        <sz val="7"/>
        <color theme="1"/>
        <rFont val="Arial MT"/>
      </rPr>
      <t>2.2.1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</si>
  <si>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</si>
  <si>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ALVENARIA DE VEDAÇÃO DE BLOCOS CERÂMICOS FURADOS NA HORIZONTAL DE 14X9X19 CM (ESPESSURA 14 CM, BLOCO DEITADO) E ARGAMASSA DE ASSENTAMENTO COM PREPARO EM BETONEIRA.
</t>
    </r>
    <r>
      <rPr>
        <sz val="7"/>
        <color rgb="FF000000"/>
        <rFont val="Arial MT"/>
      </rPr>
      <t>AF_12/2021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</si>
  <si>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</si>
  <si>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2.2.2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</si>
  <si>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</si>
  <si>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PAREDE COM SISTEMA EM CHAPAS DE GESSO PARA DRYWALL, USO INTERNO, COM DUAS FACES SIMPLES E ESTRUTURA METÁLICA COM GUIAS DUPLAS PARA PAREDES COM ÁREA LÍQUIDA MENOR QUE 6 M2,
</t>
    </r>
    <r>
      <rPr>
        <sz val="7"/>
        <color rgb="FF000000"/>
        <rFont val="Arial MT"/>
      </rPr>
      <t>COM VÃOS. AF_07/2023_PS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</si>
  <si>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</si>
  <si>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2.2.3</t>
    </r>
  </si>
  <si>
    <r>
      <rPr>
        <sz val="7"/>
        <color theme="1"/>
        <rFont val="Arial MT"/>
      </rPr>
      <t>SINAPI</t>
    </r>
  </si>
  <si>
    <t>VERGA MOLDADA IN LOCO EM CONCRETO, ESPESSURA DE *15* CM. AF_03/2024</t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</si>
  <si>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</si>
  <si>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2.2.4</t>
    </r>
  </si>
  <si>
    <r>
      <rPr>
        <sz val="7"/>
        <color theme="1"/>
        <rFont val="Arial MT"/>
      </rPr>
      <t>SINAPI</t>
    </r>
  </si>
  <si>
    <t>CONTRAVERGA MOLDADA IN LOCO EM CONCRETO, ESPESSURA DE *15* CM. AF_03/2024</t>
  </si>
  <si>
    <r>
      <rPr>
        <sz val="7"/>
        <color theme="1"/>
        <rFont val="Arial MT"/>
      </rPr>
      <t>M</t>
    </r>
  </si>
  <si>
    <r>
      <rPr>
        <b/>
        <sz val="7"/>
        <color theme="1"/>
        <rFont val="Arial"/>
      </rPr>
      <t>2.3</t>
    </r>
  </si>
  <si>
    <r>
      <rPr>
        <b/>
        <sz val="7"/>
        <color theme="1"/>
        <rFont val="Arial"/>
      </rPr>
      <t>ESQUADRIAS</t>
    </r>
  </si>
  <si>
    <r>
      <rPr>
        <sz val="7"/>
        <color theme="1"/>
        <rFont val="Arial MT"/>
      </rPr>
      <t>2.3.1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</si>
  <si>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</si>
  <si>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KIT DE PORTA-PRONTA DE MADEIRA EM ACABAMENTO MELAMÍNICO BRANCO, FOLHA LEVE OU MÉDIA, 70X210CM, EXCLUSIVE FECHADURA, FIXAÇÃO COM PREENCHIMENTO PARCIAL DE ESPUMA EXPANSIVA - FORNECIMENTO E INSTALAÇÃO. AF_12/2019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</si>
  <si>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</si>
  <si>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2.3.2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</si>
  <si>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</si>
  <si>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KIT DE PORTA-PRONTA DE MADEIRA EM ACABAMENTO MELAMÍNICO BRANCO, FOLHA LEVE OU MÉDIA, 80X210CM, EXCLUSIVE FECHADURA, FIXAÇÃO COM PREENCHIMENTO PARCIAL DE ESPUMA EXPANSIVA - FORNECIMENTO E INSTALAÇÃO. AF_12/2019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</si>
  <si>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</si>
  <si>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2.3.3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</si>
  <si>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</si>
  <si>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KIT DE PORTA-PRONTA DE MADEIRA EM ACABAMENTO MELAMÍNICO BRANCO, FOLHA LEVE OU MÉDIA, 90X210, EXCLUSIVE FECHADURA, FIXAÇÃO COM PREENCHIMENTO TOTAL DE ESPUMA EXPANSIVA - FORNECIMENTO E INSTALAÇÃO. AF_12/2019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</si>
  <si>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</si>
  <si>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2.3.4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</si>
  <si>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</si>
  <si>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PORTA CORTA-FOGO 90X210X4CM - FORNECIMENTO E INSTALAÇÃO.
</t>
    </r>
    <r>
      <rPr>
        <sz val="7"/>
        <color rgb="FF000000"/>
        <rFont val="Arial MT"/>
      </rPr>
      <t>AF_12/2019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</si>
  <si>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</si>
  <si>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2.3.5</t>
    </r>
  </si>
  <si>
    <r>
      <rPr>
        <sz val="7"/>
        <color theme="1"/>
        <rFont val="Arial MT"/>
      </rPr>
      <t>SINAPI</t>
    </r>
  </si>
  <si>
    <t>PORTA DE ABRIR COM MOLA HIDRÁULICA, EM VIDRO TEMPERADO, 90X210 CM, ESPESSURA 10 MM, INCLUSIVE ACESSÓRIOS. AF_01/2021</t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</si>
  <si>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</si>
  <si>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2.3.6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</si>
  <si>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</si>
  <si>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PORTA DE FERRO, DE ABRIR, TIPO GRADE COM CHAPA, COM
</t>
    </r>
    <r>
      <rPr>
        <sz val="7"/>
        <color rgb="FF000000"/>
        <rFont val="Arial MT"/>
      </rPr>
      <t>GUARNIÇÕES. AF_12/2019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</si>
  <si>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</si>
  <si>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2.3.7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</si>
  <si>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</si>
  <si>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INSTALAÇÃO DE VIDRO TEMPERADO, E = 6 MM, ENCAIXADO EM PERFIL U.
</t>
    </r>
    <r>
      <rPr>
        <sz val="7"/>
        <color rgb="FF000000"/>
        <rFont val="Arial MT"/>
      </rPr>
      <t>AF_01/2021_PS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</si>
  <si>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</si>
  <si>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2.3.8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</si>
  <si>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</si>
  <si>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JANELA DE CORRER EM ALUMINIO, COM QUATRO FOLHAS PARA VIDRO,
</t>
    </r>
    <r>
      <rPr>
        <sz val="7"/>
        <color rgb="FF000000"/>
        <rFont val="Arial MT"/>
      </rPr>
      <t>DUAS FIXAS E DUAS MOVEIS, INCLUSO GUARNICAO E VIDRO LISO INCOLOR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</si>
  <si>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</si>
  <si>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2.3.9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</si>
  <si>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</si>
  <si>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JANELA DE ALUMINIO TIPO MAXIM AR, INCLUSO GUARNICOES E VIDRO
</t>
    </r>
    <r>
      <rPr>
        <sz val="7"/>
        <color rgb="FF000000"/>
        <rFont val="Arial MT"/>
      </rPr>
      <t>FANTASIA</t>
    </r>
  </si>
  <si>
    <r>
      <rPr>
        <sz val="7"/>
        <color theme="1"/>
        <rFont val="Arial MT"/>
      </rPr>
      <t>m²</t>
    </r>
  </si>
  <si>
    <t>22.06.240</t>
  </si>
  <si>
    <t>CDHU</t>
  </si>
  <si>
    <t>BRISE SL4 EM ALUMINIO COM ESTRUTURA E MONTAGEM</t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</si>
  <si>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</si>
  <si>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</si>
  <si>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GUARDA CORPO EM AÇO INOX , PILARES E TUBO SUPERIOR DE 1.1/2, GRADIL FORMADO POR TUBOS NA VERTICAL A CADA 11CM, CORRIMÃO DUPLO NAS ALTURAS DE 92 E 70CM COM PROLONGAMENTO DE 30CM. FIXADO COM CHUMBADOR MECÂNICO - INCLUSO INSTALAÇÃO</t>
    </r>
  </si>
  <si>
    <r>
      <rPr>
        <sz val="7"/>
        <color theme="1"/>
        <rFont val="Arial MT"/>
      </rPr>
      <t>M²</t>
    </r>
  </si>
  <si>
    <r>
      <rPr>
        <b/>
        <sz val="7"/>
        <color theme="1"/>
        <rFont val="Arial"/>
      </rPr>
      <t>2.4</t>
    </r>
  </si>
  <si>
    <r>
      <rPr>
        <b/>
        <sz val="7"/>
        <color theme="1"/>
        <rFont val="Arial"/>
      </rPr>
      <t>COBERTURAS</t>
    </r>
  </si>
  <si>
    <r>
      <rPr>
        <sz val="7"/>
        <color theme="1"/>
        <rFont val="Arial MT"/>
      </rPr>
      <t>2.4.1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</si>
  <si>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</si>
  <si>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RUFO EM CHAPA DE AÇO GALVANIZADO NÚMERO 24, CORTE DE 25 CM,
</t>
    </r>
    <r>
      <rPr>
        <sz val="7"/>
        <color rgb="FF000000"/>
        <rFont val="Arial MT"/>
      </rPr>
      <t>INCLUSO TRANSPORTE VERTICAL. AF_07/2019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</si>
  <si>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</si>
  <si>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2.4.2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</si>
  <si>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</si>
  <si>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TRAMA DE MADEIRA COMPOSTA POR TERÇAS PARA TELHADOS DE ATÉ 2 ÁGUAS PARA TELHA ONDULADA DE FIBROCIMENTO, METÁLICA, PLÁSTICA OU TERMOACÚSTICA, INCLUSO TRANSPORTE VERTICAL.
</t>
    </r>
    <r>
      <rPr>
        <sz val="7"/>
        <color rgb="FF000000"/>
        <rFont val="Arial MT"/>
      </rPr>
      <t>AF_07/2019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</si>
  <si>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</si>
  <si>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2.4.3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</si>
  <si>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</si>
  <si>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TELHAMENTO COM TELHA DE AÇO/ALUMÍNIO E = 0,5 MM, COM ATÉ 2
</t>
    </r>
    <r>
      <rPr>
        <sz val="7"/>
        <color rgb="FF000000"/>
        <rFont val="Arial MT"/>
      </rPr>
      <t>ÁGUAS, INCLUSO IÇAMENTO. AF_07/2019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</si>
  <si>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</si>
  <si>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2.4.4</t>
    </r>
  </si>
  <si>
    <t>21.03.153</t>
  </si>
  <si>
    <t>INSTALAÇÃO DE ACM PARA FECHAMENTOS DO TIPO EASYBOLD PRETO FOSCO 1500X5000X4MM ESPESSURA DE LÂMINAS: 0,21MM FRONTAL 0,18MM TRASEIRA. INCLUSO NESTE ITEM OS MATERIAIS, FIXADORES, (INCLUSO MATERIAL E MÃO DE OBRA)</t>
  </si>
  <si>
    <r>
      <rPr>
        <sz val="7"/>
        <color theme="1"/>
        <rFont val="Arial MT"/>
      </rPr>
      <t>M²</t>
    </r>
  </si>
  <si>
    <r>
      <rPr>
        <b/>
        <sz val="7"/>
        <color theme="1"/>
        <rFont val="Arial"/>
      </rPr>
      <t>2.5</t>
    </r>
  </si>
  <si>
    <r>
      <rPr>
        <b/>
        <sz val="7"/>
        <color theme="1"/>
        <rFont val="Arial"/>
      </rPr>
      <t>IMPERMEABILIZAÇÕES</t>
    </r>
  </si>
  <si>
    <r>
      <rPr>
        <sz val="7"/>
        <color theme="1"/>
        <rFont val="Arial MT"/>
      </rPr>
      <t>2.5.1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</si>
  <si>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</si>
  <si>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IMPERMEABILIZAÇÃO DE SUPERFÍCIE COM EMULSÃO ASFÁLTICA, 2
</t>
    </r>
    <r>
      <rPr>
        <sz val="7"/>
        <color rgb="FF000000"/>
        <rFont val="Arial MT"/>
      </rPr>
      <t>DEMÃOS. AF_09/2023</t>
    </r>
  </si>
  <si>
    <r>
      <rPr>
        <sz val="7"/>
        <color theme="1"/>
        <rFont val="Arial MT"/>
      </rPr>
      <t>m²</t>
    </r>
  </si>
  <si>
    <r>
      <rPr>
        <b/>
        <sz val="7"/>
        <color theme="1"/>
        <rFont val="Arial"/>
      </rPr>
      <t>2.6</t>
    </r>
  </si>
  <si>
    <r>
      <rPr>
        <b/>
        <sz val="7"/>
        <color theme="1"/>
        <rFont val="Arial"/>
      </rPr>
      <t>REVESTIMENTOS</t>
    </r>
  </si>
  <si>
    <r>
      <rPr>
        <sz val="7"/>
        <color theme="1"/>
        <rFont val="Arial MT"/>
      </rPr>
      <t>2.6.1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</si>
  <si>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</si>
  <si>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CHAPISCO APLICADO EM ALVENARIAS E ESTRUTURAS DE CONCRETO INTERNAS, COM COLHER DE PEDREIRO.  ARGAMASSA TRAÇO 1:3 COM PREPARO EM BETONEIRA 400L. AF_10/2022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</si>
  <si>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</si>
  <si>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2.6.2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</si>
  <si>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</si>
  <si>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EMBOÇO OU MASSA ÚNICA EM ARGAMASSA TRAÇO 1:2:8, PREPARO MECÂNICA COM BETONEIRA 400 L, APLICADA MANUALMENTE EM PANOS DE FACHADA COM PRESENÇA DE VÃOS, ESPESSURA DE 25 MM, ACESSO
</t>
    </r>
    <r>
      <rPr>
        <sz val="7"/>
        <color rgb="FF000000"/>
        <rFont val="Arial MT"/>
      </rPr>
      <t>POR ANDAIME. AF_08/2022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</si>
  <si>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</si>
  <si>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2.6.3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</si>
  <si>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</si>
  <si>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REVESTIMENTO CERÂMICO PARA PAREDES INTERNAS COM PLACAS TIPO ESMALTADA EXTRA  DE DIMENSÕES 33X45 CM APLICADAS NA ALTURA INTEIRA DAS PAREDES. AF_02/2023_PE</t>
    </r>
  </si>
  <si>
    <r>
      <rPr>
        <sz val="7"/>
        <color theme="1"/>
        <rFont val="Arial MT"/>
      </rPr>
      <t>m²</t>
    </r>
  </si>
  <si>
    <r>
      <rPr>
        <b/>
        <sz val="7"/>
        <color theme="1"/>
        <rFont val="Arial"/>
      </rPr>
      <t>2.7</t>
    </r>
  </si>
  <si>
    <r>
      <rPr>
        <b/>
        <sz val="7"/>
        <color theme="1"/>
        <rFont val="Arial"/>
      </rPr>
      <t>PAVIMENTAÇÕES</t>
    </r>
  </si>
  <si>
    <r>
      <rPr>
        <sz val="7"/>
        <color theme="1"/>
        <rFont val="Arial MT"/>
      </rPr>
      <t>2.7.1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</si>
  <si>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</si>
  <si>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CONTRAPISO EM ARGAMASSA PRONTA, PREPARO MECÂNICO COM MISTURADOR 300 KG, APLICADO EM ÁREAS SECAS SOBRE LAJE, ADERIDO, ACABAMENTO NÃO REFORÇADO, ESPESSURA 3CM.
</t>
    </r>
    <r>
      <rPr>
        <sz val="7"/>
        <color rgb="FF000000"/>
        <rFont val="Arial MT"/>
      </rPr>
      <t>AF_07/2021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</si>
  <si>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</si>
  <si>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2.7.2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</si>
  <si>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</si>
  <si>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REVESTIMENTO CERÂMICO PARA PISO COM PLACAS TIPO PORCELANATO DE DIMENSÕES 60X60 CM APLICADA EM AMBIENTES DE
</t>
    </r>
    <r>
      <rPr>
        <sz val="7"/>
        <color rgb="FF000000"/>
        <rFont val="Arial MT"/>
      </rPr>
      <t>ÁREA MAIOR QUE 10 M². AF_02/2023_PE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</si>
  <si>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</si>
  <si>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2.7.3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</si>
  <si>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</si>
  <si>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RODAPÉ CERÂMICO DE 7CM DE ALTURA COM PLACAS TIPO ESMALTADA
</t>
    </r>
    <r>
      <rPr>
        <sz val="7"/>
        <color rgb="FF000000"/>
        <rFont val="Arial MT"/>
      </rPr>
      <t>EXTRA DE DIMENSÕES 60X60CM. AF_02/2023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</si>
  <si>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</si>
  <si>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2.7.4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</si>
  <si>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</si>
  <si>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SOLEIRA EM GRANITO, LARGURA 15 CM, ESPESSURA 2,0 CM. AF_09/2020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</si>
  <si>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</si>
  <si>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2.7.5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</si>
  <si>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</si>
  <si>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TRATAMENTO DE JUNTA DE DILATAÇÃO, COM TARUGO DE POLIETILENO E SELANTE PU, INCLUSO PREENCHIMENTO COM ESPUMA EXPANSIVA PU.
</t>
    </r>
    <r>
      <rPr>
        <sz val="7"/>
        <color rgb="FF000000"/>
        <rFont val="Arial MT"/>
      </rPr>
      <t>AF_09/2023</t>
    </r>
  </si>
  <si>
    <r>
      <rPr>
        <sz val="7"/>
        <color theme="1"/>
        <rFont val="Arial MT"/>
      </rPr>
      <t>M</t>
    </r>
  </si>
  <si>
    <r>
      <rPr>
        <b/>
        <sz val="7"/>
        <color theme="1"/>
        <rFont val="Arial"/>
      </rPr>
      <t>2.8</t>
    </r>
  </si>
  <si>
    <r>
      <rPr>
        <b/>
        <sz val="7"/>
        <color theme="1"/>
        <rFont val="Arial"/>
      </rPr>
      <t>FORROS</t>
    </r>
  </si>
  <si>
    <r>
      <rPr>
        <sz val="7"/>
        <color theme="1"/>
        <rFont val="Arial MT"/>
      </rPr>
      <t>2.8.1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</si>
  <si>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</si>
  <si>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FORRO EM PLACAS DE GESSO, PARA AMBIENTES COMERCIAIS.
</t>
    </r>
    <r>
      <rPr>
        <sz val="7"/>
        <color rgb="FF000000"/>
        <rFont val="Arial MT"/>
      </rPr>
      <t>AF_08/2023_PS</t>
    </r>
  </si>
  <si>
    <r>
      <rPr>
        <sz val="7"/>
        <color theme="1"/>
        <rFont val="Arial MT"/>
      </rPr>
      <t>m²</t>
    </r>
  </si>
  <si>
    <r>
      <rPr>
        <b/>
        <sz val="7"/>
        <color theme="1"/>
        <rFont val="Arial"/>
      </rPr>
      <t>2.9</t>
    </r>
  </si>
  <si>
    <r>
      <rPr>
        <b/>
        <sz val="7"/>
        <color theme="1"/>
        <rFont val="Arial"/>
      </rPr>
      <t>PINTURA</t>
    </r>
  </si>
  <si>
    <r>
      <rPr>
        <sz val="7"/>
        <color theme="1"/>
        <rFont val="Arial MT"/>
      </rPr>
      <t>2.9.1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</si>
  <si>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</si>
  <si>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EMASSAMENTO COM MASSA LÁTEX, APLICAÇÃO EM PAREDE, DUAS
</t>
    </r>
    <r>
      <rPr>
        <sz val="7"/>
        <color rgb="FF000000"/>
        <rFont val="Arial MT"/>
      </rPr>
      <t>DEMÃOS, LIXAMENTO MANUAL. AF_04/2023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</si>
  <si>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</si>
  <si>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2.9.2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</si>
  <si>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</si>
  <si>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FUNDO SELADOR ACRÍLICO, APLICAÇÃO MANUAL EM PAREDE, UMA
</t>
    </r>
    <r>
      <rPr>
        <sz val="7"/>
        <color rgb="FF000000"/>
        <rFont val="Arial MT"/>
      </rPr>
      <t>DEMÃO. AF_04/2023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</si>
  <si>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</si>
  <si>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2.9.3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</si>
  <si>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</si>
  <si>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APLICAÇÃO MANUAL DE PINTURA COM TINTA LÁTEX PVA EM PAREDES,
</t>
    </r>
    <r>
      <rPr>
        <sz val="7"/>
        <color rgb="FF000000"/>
        <rFont val="Arial MT"/>
      </rPr>
      <t>DUAS DEMÃOS. AF_06/2014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</si>
  <si>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</si>
  <si>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2.9.4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</si>
  <si>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</si>
  <si>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PINTURA LÁTEX ACRÍLICA PREMIUM, APLICAÇÃO MANUAL EM PAREDES,
</t>
    </r>
    <r>
      <rPr>
        <sz val="7"/>
        <color rgb="FF000000"/>
        <rFont val="Arial MT"/>
      </rPr>
      <t>DUAS DEMÃOS. AF_04/2023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</si>
  <si>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</si>
  <si>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2.9.5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</si>
  <si>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</si>
  <si>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EMASSAMENTO COM MASSA LÁTEX, APLICAÇÃO EM TETO, UMA DEMÃO,
</t>
    </r>
    <r>
      <rPr>
        <sz val="7"/>
        <color rgb="FF000000"/>
        <rFont val="Arial MT"/>
      </rPr>
      <t>LIXAMENTO MANUAL. AF_04/2023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</si>
  <si>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</si>
  <si>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2.9.6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</si>
  <si>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</si>
  <si>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PINTURA LÁTEX ACRÍLICA PREMIUM, APLICAÇÃO MANUAL EM TETO,
</t>
    </r>
    <r>
      <rPr>
        <sz val="7"/>
        <color rgb="FF000000"/>
        <rFont val="Arial MT"/>
      </rPr>
      <t>DUAS DEMÃOS. AF_04/2023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</si>
  <si>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</si>
  <si>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2.9.7</t>
    </r>
  </si>
  <si>
    <t>33.01.280</t>
  </si>
  <si>
    <t>TRATAMENTO DE FISSURAS COM ABERTURA, APLICAÇÃO DE SELANTE IMPERMEABILIZANTE EM 4 DEMÃOS E TELA DE POLIÉSTER, Reparo de trincas rasas até 5 mm de largura, na massa</t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</si>
  <si>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</si>
  <si>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2.9.8</t>
    </r>
  </si>
  <si>
    <r>
      <rPr>
        <sz val="7"/>
        <color rgb="FF000000"/>
        <rFont val="Arial MT"/>
      </rPr>
      <t xml:space="preserve">TRATAMENTO DE FISSURAS MENORES QUE 3 MM COM SELANTE
</t>
    </r>
    <r>
      <rPr>
        <sz val="7"/>
        <color rgb="FF000000"/>
        <rFont val="Arial MT"/>
      </rPr>
      <t>ACRÍLICO</t>
    </r>
  </si>
  <si>
    <r>
      <rPr>
        <sz val="7"/>
        <color theme="1"/>
        <rFont val="Arial MT"/>
      </rPr>
      <t>m</t>
    </r>
  </si>
  <si>
    <r>
      <rPr>
        <b/>
        <sz val="7"/>
        <color theme="1"/>
        <rFont val="Arial"/>
      </rPr>
      <t>2.10</t>
    </r>
  </si>
  <si>
    <r>
      <rPr>
        <b/>
        <sz val="7"/>
        <color theme="1"/>
        <rFont val="Arial"/>
      </rPr>
      <t>LOUÇAS E METAIS</t>
    </r>
  </si>
  <si>
    <r>
      <rPr>
        <sz val="7"/>
        <color theme="1"/>
        <rFont val="Arial MT"/>
      </rPr>
      <t>2.10.1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</si>
  <si>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</si>
  <si>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PUXADOR PARA PCD, FIXADO NA PORTA - FORNECIMENTO E
</t>
    </r>
    <r>
      <rPr>
        <sz val="7"/>
        <color rgb="FF000000"/>
        <rFont val="Arial MT"/>
      </rPr>
      <t>INSTALAÇÃO. AF_01/2020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</si>
  <si>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</si>
  <si>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2.10.2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</si>
  <si>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</si>
  <si>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BARRA DE APOIO RETA, EM ACO INOX POLIDO, COMPRIMENTO 80 CM, FIXADA NA PAREDE - FORNECIMENTO E INSTALAÇÃO. AF_01/2020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</si>
  <si>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</si>
  <si>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2.10.3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</si>
  <si>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</si>
  <si>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VASO SANITÁRIO SIFONADO COM CAIXA ACOPLADA LOUÇA BRANCA -
</t>
    </r>
    <r>
      <rPr>
        <sz val="7"/>
        <color rgb="FF000000"/>
        <rFont val="Arial MT"/>
      </rPr>
      <t>FORNECIMENTO E INSTALAÇÃO. AF_01/2020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</si>
  <si>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</si>
  <si>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2.10.3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</si>
  <si>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</si>
  <si>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BARRA DE APOIO RETA, EM ACO INOX POLIDO, COMPRIMENTO 60CM, FIXADA NA PAREDE - FORNECIMENTO E INSTALAÇÃO. AF_01/2020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</si>
  <si>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</si>
  <si>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2.10.4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</si>
  <si>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</si>
  <si>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VASO SANITARIO SIFONADO CONVENCIONAL PARA PCD SEM FURO FRONTAL COM  LOUÇA BRANCA SEM ASSENTO -  FORNECIMENTO E
</t>
    </r>
    <r>
      <rPr>
        <sz val="7"/>
        <color rgb="FF000000"/>
        <rFont val="Arial MT"/>
      </rPr>
      <t>INSTALAÇÃO. AF_01/2020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</si>
  <si>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</si>
  <si>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2.10.5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</si>
  <si>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</si>
  <si>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LAVATÓRIO LOUÇA BRANCA SUSPENSO, 29,5 X 39CM OU EQUIVALENTE, PADRÃO POPULAR, INCLUSO SIFÃO FLEXÍVEL EM PVC, VÁLVULA E ENGATE FLEXÍVEL 30CM EM PLÁSTICO E TORNEIRA CROMADA DE MESA, PADRÃO POPULAR - FORNECIMENTO E INSTALAÇÃO. AF_01/2020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</si>
  <si>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</si>
  <si>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2.10.6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</si>
  <si>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</si>
  <si>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LAVATÓRIO LOUÇA BRANCA COM COLUNA, *44 X 35,5* CM, PADRÃO POPULAR, INCLUSO SIFÃO FLEXÍVEL EM PVC, VÁLVULA E ENGATE FLEXÍVEL 30CM EM PLÁSTICO E COM TORNEIRA CROMADA PADRÃO POPULAR - FORNECIMENTO E INSTALAÇÃO. AF_01/2020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</si>
  <si>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</si>
  <si>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2.10.7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</si>
  <si>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</si>
  <si>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TANQUE DE LOUÇA BRANCA COM COLUNA, 30L OU EQUIVALENTE, INCLUSO SIFÃO FLEXÍVEL EM PVC, VÁLVULA PLÁSTICA E TORNEIRA DE METAL CROMADO PADRÃO POPULAR - FORNECIMENTO E INSTALAÇÃO.
</t>
    </r>
    <r>
      <rPr>
        <sz val="7"/>
        <color rgb="FF000000"/>
        <rFont val="Arial MT"/>
      </rPr>
      <t>AF_01/2020</t>
    </r>
  </si>
  <si>
    <r>
      <rPr>
        <sz val="7"/>
        <color theme="1"/>
        <rFont val="Arial MT"/>
      </rPr>
      <t>UN</t>
    </r>
  </si>
  <si>
    <r>
      <rPr>
        <b/>
        <sz val="7"/>
        <color theme="1"/>
        <rFont val="Arial"/>
      </rPr>
      <t>PROJETO ESTRUTURAL</t>
    </r>
  </si>
  <si>
    <r>
      <rPr>
        <b/>
        <sz val="7"/>
        <color theme="1"/>
        <rFont val="Arial"/>
      </rPr>
      <t>3.1</t>
    </r>
  </si>
  <si>
    <r>
      <rPr>
        <b/>
        <sz val="7"/>
        <color theme="1"/>
        <rFont val="Arial"/>
      </rPr>
      <t>MOVIMENTAÇÕES DE TERRA</t>
    </r>
  </si>
  <si>
    <r>
      <rPr>
        <sz val="7"/>
        <color theme="1"/>
        <rFont val="Arial MT"/>
      </rPr>
      <t>3.1.1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</si>
  <si>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</si>
  <si>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ESCAVAÇÃO MECANIZADA PARA BLOCO DE COROAMENTO OU SAPATA COM RETROESCAVADEIRA (INCLUINDO ESCAVAÇÃO PARA COLOCAÇÃO
</t>
    </r>
    <r>
      <rPr>
        <sz val="7"/>
        <color rgb="FF000000"/>
        <rFont val="Arial MT"/>
      </rPr>
      <t>DE FÔRMAS). AF_06/2017</t>
    </r>
  </si>
  <si>
    <r>
      <rPr>
        <sz val="7"/>
        <color theme="1"/>
        <rFont val="Arial MT"/>
      </rPr>
      <t>m³</t>
    </r>
  </si>
  <si>
    <r>
      <rPr>
        <sz val="7"/>
        <color theme="1"/>
        <rFont val="Arial MT"/>
      </rPr>
      <t>3.1.2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</si>
  <si>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</si>
  <si>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REATERRO MECANIZADO DE VALA COM ESCAVADEIRA HIDRÁULICA (CAPACIDADE DA CAÇAMBA: 0,8 M³/POTÊNCIA: 111 HP), LARGURA DE 1,5 A 2,5 M, PROFUNDIDADE DE 1,5 A 3,0 M, COM SOLO (SEM SUBSTITUIÇÃO) DE 1ª CATEGORIA, COM COMPACTADOR DE SOLOS DE PERCUSSÃO. AF_08/2023</t>
    </r>
  </si>
  <si>
    <r>
      <rPr>
        <sz val="7"/>
        <color theme="1"/>
        <rFont val="Arial MT"/>
      </rPr>
      <t>m³</t>
    </r>
  </si>
  <si>
    <r>
      <rPr>
        <b/>
        <sz val="7"/>
        <color theme="1"/>
        <rFont val="Arial"/>
      </rPr>
      <t>3.2</t>
    </r>
  </si>
  <si>
    <r>
      <rPr>
        <b/>
        <sz val="7"/>
        <color theme="1"/>
        <rFont val="Arial"/>
      </rPr>
      <t>INFRAESTRUTURA</t>
    </r>
  </si>
  <si>
    <r>
      <rPr>
        <sz val="7"/>
        <color theme="1"/>
        <rFont val="Arial MT"/>
      </rPr>
      <t>3.2.1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</si>
  <si>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</si>
  <si>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FABRICAÇÃO, MONTAGEM E DESMONTAGEM DE FÔRMA PARA SAPATA, EM MADEIRA SERRADA, E=25 MM, 2 UTILIZAÇÕES. AF_06/2017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</si>
  <si>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</si>
  <si>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3.2.2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</si>
  <si>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</si>
  <si>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FABRICAÇÃO DE FÔRMA PARA PILARES E ESTRUTURAS SIMILARES, EM
</t>
    </r>
    <r>
      <rPr>
        <sz val="7"/>
        <color rgb="FF000000"/>
        <rFont val="Arial MT"/>
      </rPr>
      <t>MADEIRA SERRADA, E=25 MM. AF_09/2020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</si>
  <si>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</si>
  <si>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3.2.3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</si>
  <si>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</si>
  <si>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FABRICAÇÃO, MONTAGEM E DESMONTAGEM DE FÔRMA PARA VIGA BALDRAME, EM MADEIRA SERRADA, E=25 MM, 1 UTILIZAÇÃO. AF_06/2017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</si>
  <si>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</si>
  <si>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3.2.4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</si>
  <si>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</si>
  <si>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ARMAÇÃO DE BLOCO, VIGA BALDRAME E SAPATA UTILIZANDO AÇO CA-60
</t>
    </r>
    <r>
      <rPr>
        <sz val="7"/>
        <color rgb="FF000000"/>
        <rFont val="Arial MT"/>
      </rPr>
      <t>DE 5 MM - MONTAGEM. AF_06/2017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</si>
  <si>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</si>
  <si>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3.2.5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</si>
  <si>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</si>
  <si>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ARMAÇÃO DE BLOCO, VIGA BALDRAME OU SAPATA UTILIZANDO AÇO CA-
</t>
    </r>
    <r>
      <rPr>
        <sz val="7"/>
        <color rgb="FF000000"/>
        <rFont val="Arial MT"/>
      </rPr>
      <t>50 DE 6,3 MM - MONTAGEM. AF_06/2017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</si>
  <si>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</si>
  <si>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3.2.6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</si>
  <si>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</si>
  <si>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ARMAÇÃO DE BLOCO, VIGA BALDRAME OU SAPATA UTILIZANDO AÇO CA-
</t>
    </r>
    <r>
      <rPr>
        <sz val="7"/>
        <color rgb="FF000000"/>
        <rFont val="Arial MT"/>
      </rPr>
      <t>50 DE 8 MM - MONTAGEM. AF_06/2017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</si>
  <si>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</si>
  <si>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3.2.7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</si>
  <si>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</si>
  <si>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ARMAÇÃO DE BLOCO, VIGA BALDRAME OU SAPATA UTILIZANDO AÇO CA-
</t>
    </r>
    <r>
      <rPr>
        <sz val="7"/>
        <color rgb="FF000000"/>
        <rFont val="Arial MT"/>
      </rPr>
      <t>50 DE 10 MM - MONTAGEM. AF_06/2017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</si>
  <si>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</si>
  <si>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3.2.8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</si>
  <si>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</si>
  <si>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ARMAÇÃO DE BLOCO, VIGA BALDRAME OU SAPATA UTILIZANDO AÇO CA-
</t>
    </r>
    <r>
      <rPr>
        <sz val="7"/>
        <color rgb="FF000000"/>
        <rFont val="Arial MT"/>
      </rPr>
      <t>50 DE 12,5 MM - MONTAGEM. AF_06/2017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</si>
  <si>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</si>
  <si>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3.2.9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</si>
  <si>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</si>
  <si>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ARMAÇÃO DE BLOCO, VIGA BALDRAME OU SAPATA UTILIZANDO AÇO CA-
</t>
    </r>
    <r>
      <rPr>
        <sz val="7"/>
        <color rgb="FF000000"/>
        <rFont val="Arial MT"/>
      </rPr>
      <t>50 DE 16 MM - MONTAGEM. AF_06/2017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</si>
  <si>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</si>
  <si>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</si>
  <si>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LAJE PRÉ-MOLDADA UNIDIRECIONAL, BIAPOIADA, PARA PISO, ENCHIMENTO EM CERÂMICA, VIGOTA CONVENCIONAL, ALTURA TOTAL DA LAJE (ENCHIMENTO+CAPA) = (8+4). AF_11/2020_PA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</si>
  <si>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</si>
  <si>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</si>
  <si>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CONCRETAGEM DE SAPATAS, FCK 30 MPA, COM USO DE BOMBA – LANÇAMENTO, ADENSAMENTO E ACABAMENTO. AF_11/2016</t>
    </r>
  </si>
  <si>
    <r>
      <rPr>
        <sz val="7"/>
        <color theme="1"/>
        <rFont val="Arial MT"/>
      </rPr>
      <t>m³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</si>
  <si>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</si>
  <si>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CONCRETAGEM DE VIGAS E LAJES, FCK=25 MPA, PARA LAJES
</t>
    </r>
    <r>
      <rPr>
        <sz val="7"/>
        <color rgb="FF000000"/>
        <rFont val="Arial MT"/>
      </rPr>
      <t>PREMOLDADAS COM USO DE BOMBA - LANÇAMENTO, ADENSAMENTO E ACABAMENTO. AF_02/2022_PS</t>
    </r>
  </si>
  <si>
    <r>
      <rPr>
        <sz val="7"/>
        <color theme="1"/>
        <rFont val="Arial MT"/>
      </rPr>
      <t>m³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</si>
  <si>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</si>
  <si>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LASTRO DE CONCRETO MAGRO, APLICADO EM BLOCOS DE COROAMENTO OU SAPATAS, ESPESSURA DE 5 CM. AF_08/2017</t>
    </r>
  </si>
  <si>
    <r>
      <rPr>
        <sz val="7"/>
        <color theme="1"/>
        <rFont val="Arial MT"/>
      </rPr>
      <t>m²</t>
    </r>
  </si>
  <si>
    <r>
      <rPr>
        <b/>
        <sz val="7"/>
        <color theme="1"/>
        <rFont val="Arial"/>
      </rPr>
      <t>3.3</t>
    </r>
  </si>
  <si>
    <r>
      <rPr>
        <b/>
        <sz val="7"/>
        <color theme="1"/>
        <rFont val="Arial"/>
      </rPr>
      <t>SUPRA ESTRUTURA</t>
    </r>
  </si>
  <si>
    <r>
      <rPr>
        <sz val="7"/>
        <color theme="1"/>
        <rFont val="Arial MT"/>
      </rPr>
      <t>3.3.1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</si>
  <si>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</si>
  <si>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FABRICAÇÃO DE FÔRMA PARA PILARES E ESTRUTURAS SIMILARES, EM
</t>
    </r>
    <r>
      <rPr>
        <sz val="7"/>
        <color rgb="FF000000"/>
        <rFont val="Arial MT"/>
      </rPr>
      <t>MADEIRA SERRADA, E=25 MM. AF_09/2020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</si>
  <si>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</si>
  <si>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3.3.2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</si>
  <si>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</si>
  <si>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FABRICAÇÃO DE FÔRMA PARA VIGAS, COM MADEIRA SERRADA, E = 25
</t>
    </r>
    <r>
      <rPr>
        <sz val="7"/>
        <color rgb="FF000000"/>
        <rFont val="Arial MT"/>
      </rPr>
      <t>MM. AF_09/2020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</si>
  <si>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</si>
  <si>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3.3.3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</si>
  <si>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</si>
  <si>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ARMAÇÃO DE PILAR OU VIGA DE UMA ESTRUTURA CONVENCIONAL DE CONCRETO ARMADO EM UMA EDIFICAÇÃO TÉRREA OU SOBRADO UTILIZANDO AÇO CA-60 DE 5,0 MM - MONTAGEM. AF_12/2015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</si>
  <si>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</si>
  <si>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3.3.4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</si>
  <si>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</si>
  <si>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ARMAÇÃO DE PILAR OU VIGA DE ESTRUTURA CONVENCIONAL DE CONCRETO ARMADO UTILIZANDO AÇO CA-50 DE 8,0 MM - MONTAGEM.
</t>
    </r>
    <r>
      <rPr>
        <sz val="7"/>
        <color rgb="FF000000"/>
        <rFont val="Arial MT"/>
      </rPr>
      <t>AF_06/2022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</si>
  <si>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</si>
  <si>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3.3.5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</si>
  <si>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</si>
  <si>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ARMAÇÃO DE PILAR OU VIGA DE ESTRUTURA CONVENCIONAL DE CONCRETO ARMADO UTILIZANDO AÇO CA-50 DE 10,0 MM - MONTAGEM.
</t>
    </r>
    <r>
      <rPr>
        <sz val="7"/>
        <color rgb="FF000000"/>
        <rFont val="Arial MT"/>
      </rPr>
      <t>AF_06/2022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</si>
  <si>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</si>
  <si>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3.3.6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</si>
  <si>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</si>
  <si>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ARMAÇÃO DE PILAR OU VIGA DE ESTRUTURA CONVENCIONAL DE CONCRETO ARMADO UTILIZANDO AÇO CA-50 DE 12,5 MM - MONTAGEM.
</t>
    </r>
    <r>
      <rPr>
        <sz val="7"/>
        <color rgb="FF000000"/>
        <rFont val="Arial MT"/>
      </rPr>
      <t>AF_06/2022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</si>
  <si>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</si>
  <si>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3.3.7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</si>
  <si>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</si>
  <si>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CONCRETAGEM DE PILARES, FCK = 25 MPA, COM USO DE BOMBA - LANÇAMENTO, ADENSAMENTO E ACABAMENTO. AF_02/2022_PS</t>
    </r>
  </si>
  <si>
    <r>
      <rPr>
        <sz val="7"/>
        <color theme="1"/>
        <rFont val="Arial MT"/>
      </rPr>
      <t>m³</t>
    </r>
  </si>
  <si>
    <r>
      <rPr>
        <sz val="7"/>
        <color theme="1"/>
        <rFont val="Arial MT"/>
      </rPr>
      <t>3.3.8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</si>
  <si>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</si>
  <si>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LAJE PRÉ-MOLDADA UNIDIRECIONAL, BIAPOIADA, PARA FORRO, ENCHIMENTO EM CERÂMICA, VIGOTA CONVENCIONAL, ALTURA TOTAL DA LAJE (ENCHIMENTO+CAPA) = (8+3). AF_11/2020_PA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</si>
  <si>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</si>
  <si>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3.3.9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</si>
  <si>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</si>
  <si>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CONCRETAGEM DE VIGAS E LAJES, FCK=25 MPA, PARA LAJES
</t>
    </r>
    <r>
      <rPr>
        <sz val="7"/>
        <color rgb="FF000000"/>
        <rFont val="Arial MT"/>
      </rPr>
      <t>PREMOLDADAS COM USO DE BOMBA - LANÇAMENTO, ADENSAMENTO E ACABAMENTO. AF_02/2022_PS</t>
    </r>
  </si>
  <si>
    <r>
      <rPr>
        <sz val="7"/>
        <color theme="1"/>
        <rFont val="Arial MT"/>
      </rPr>
      <t>m³</t>
    </r>
  </si>
  <si>
    <r>
      <rPr>
        <sz val="7"/>
        <color theme="1"/>
        <rFont val="Arial MT"/>
      </rPr>
      <t>SINAPI</t>
    </r>
  </si>
  <si>
    <t>CINTA DE AMARRAÇÃO DE ALVENARIA MOLDADA IN LOCO COM UTILIZAÇÃO DE BLOCOS CANALETA, ESPESSURA DE *15* CM. AF_03/2024</t>
  </si>
  <si>
    <r>
      <rPr>
        <sz val="7"/>
        <color theme="1"/>
        <rFont val="Arial MT"/>
      </rPr>
      <t>M</t>
    </r>
  </si>
  <si>
    <r>
      <rPr>
        <b/>
        <sz val="7"/>
        <color theme="1"/>
        <rFont val="Arial"/>
      </rPr>
      <t>PROJETO DE ESTRUTURAS METÁLICAS</t>
    </r>
  </si>
  <si>
    <r>
      <rPr>
        <sz val="7"/>
        <color theme="1"/>
        <rFont val="Arial MT"/>
      </rPr>
      <t>4.1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</si>
  <si>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</si>
  <si>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COMPOSIÇÃO PARAMÉTRICA PARA FORNECIMENTO E MONTAGEM DE ESTRUTURA METÁLICA PARA COBERTURA (MARQUISE)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</si>
  <si>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</si>
  <si>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4.2</t>
    </r>
  </si>
  <si>
    <r>
      <rPr>
        <sz val="7"/>
        <color theme="1"/>
        <rFont val="Arial MT"/>
      </rPr>
      <t>Próprio</t>
    </r>
  </si>
  <si>
    <r>
      <rPr>
        <sz val="7"/>
        <color rgb="FF000000"/>
        <rFont val="Arial MT"/>
      </rPr>
      <t xml:space="preserve">TELHAMENTO COM CHAPA DE POLICARBONATO ALVEOLAR CRISTAL
</t>
    </r>
    <r>
      <rPr>
        <sz val="7"/>
        <color rgb="FF000000"/>
        <rFont val="Arial MT"/>
      </rPr>
      <t>6000X2100X6MM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</si>
  <si>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</si>
  <si>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4.3</t>
    </r>
  </si>
  <si>
    <t>15.03.030</t>
  </si>
  <si>
    <r>
      <rPr>
        <sz val="7"/>
        <color rgb="FF000000"/>
        <rFont val="Arial MT"/>
      </rPr>
      <t xml:space="preserve">VIGA METÁLICA EM PERFIL LAMINADO OU SOLDADO EM AÇO ESTRUTURAL, COM CONEXÕES PARAFUSADAS, INCLUSOS MÃO DE OBRA, TRANSPORTE E IÇAMENTO UTILIZANDO GUINDASTE -
</t>
    </r>
    <r>
      <rPr>
        <sz val="7"/>
        <color rgb="FF000000"/>
        <rFont val="Arial MT"/>
      </rPr>
      <t>FORNECIMENTO E INSTALAÇÃO. AF_01/2020_PSA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</si>
  <si>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</si>
  <si>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4.4</t>
    </r>
  </si>
  <si>
    <r>
      <rPr>
        <sz val="7"/>
        <color theme="1"/>
        <rFont val="Arial MT"/>
      </rPr>
      <t>Próprio</t>
    </r>
  </si>
  <si>
    <r>
      <rPr>
        <sz val="7"/>
        <color rgb="FF000000"/>
        <rFont val="Arial MT"/>
      </rPr>
      <t xml:space="preserve">LETREIRO EM CAIXA DE ACM 3MM, 0,50 M DE ALTURA X 0,08 M DE
</t>
    </r>
    <r>
      <rPr>
        <sz val="7"/>
        <color rgb="FF000000"/>
        <rFont val="Arial MT"/>
      </rPr>
      <t>PROFUNDIDADE, INCLUSO INSTALAÇÃO</t>
    </r>
  </si>
  <si>
    <r>
      <rPr>
        <sz val="7"/>
        <color theme="1"/>
        <rFont val="Arial MT"/>
      </rPr>
      <t>UN</t>
    </r>
  </si>
  <si>
    <r>
      <rPr>
        <b/>
        <sz val="7"/>
        <color theme="1"/>
        <rFont val="Arial"/>
      </rPr>
      <t>PROJETO HIDROSSANITÁRIO</t>
    </r>
  </si>
  <si>
    <r>
      <rPr>
        <b/>
        <sz val="7"/>
        <color theme="1"/>
        <rFont val="Arial"/>
      </rPr>
      <t>5.1</t>
    </r>
  </si>
  <si>
    <r>
      <rPr>
        <b/>
        <sz val="7"/>
        <color theme="1"/>
        <rFont val="Arial"/>
      </rPr>
      <t>REDE DE ÁGUA FRIA</t>
    </r>
  </si>
  <si>
    <r>
      <rPr>
        <sz val="7"/>
        <color theme="1"/>
        <rFont val="Arial MT"/>
      </rPr>
      <t>5.1.1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</si>
  <si>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</si>
  <si>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REGISTRO DE GAVETA BRUTO, LATÃO, ROSCÁVEL, 3/4", COM
</t>
    </r>
    <r>
      <rPr>
        <sz val="7"/>
        <color rgb="FF000000"/>
        <rFont val="Arial MT"/>
      </rPr>
      <t>ACABAMENTO E CANOPLA CROMADOS - FORNECIMENTO E INSTALAÇÃO. AF_08/2021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</si>
  <si>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</si>
  <si>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5.1.2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</si>
  <si>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</si>
  <si>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ADAPTADOR CURTO COM BOLSA E ROSCA PARA REGISTRO, PVC, SOLDÁVEL, DN 25MM X 3/4 , INSTALADO EM RAMAL DE DISTRIBUIÇÃO DE ÁGUA - FORNECIMENTO E INSTALAÇÃO. AF_06/2022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</si>
  <si>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</si>
  <si>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5.1.3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</si>
  <si>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</si>
  <si>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JOELHO 90 GRAUS, PVC, SOLDÁVEL, DN 25MM, INSTALADO EM PRUMADA DE ÁGUA - FORNECIMENTO E INSTALAÇÃO. AF_06/2022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</si>
  <si>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</si>
  <si>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5.1.4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</si>
  <si>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</si>
  <si>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LUVA SOLDÁVEL E COM ROSCA, PVC, SOLDÁVEL, DN 25MM X 3/4 ,
</t>
    </r>
    <r>
      <rPr>
        <sz val="7"/>
        <color rgb="FF000000"/>
        <rFont val="Arial MT"/>
      </rPr>
      <t>INSTALADO EM RAMAL OU SUB-RAMAL DE ÁGUA - FORNECIMENTO E INSTALAÇÃO. AF_06/2022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</si>
  <si>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</si>
  <si>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5.1.5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</si>
  <si>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</si>
  <si>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JOELHO 45 GRAUS, PVC, SOLDÁVEL, DN 25MM, INSTALADO EM RAMAL OU SUB-RAMAL DE ÁGUA - FORNECIMENTO E INSTALAÇÃO. AF_06/2022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</si>
  <si>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</si>
  <si>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5.1.6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</si>
  <si>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</si>
  <si>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ADAPTADOR COM FLANGE E ANEL DE VEDAÇÃO, PVC, SOLDÁVEL, DN  25 MM X 3/4 , INSTALADO EM RESERVAÇÃO DE ÁGUA DE EDIFICAÇÃO QUE POSSUA RESERVATÓRIO DE FIBRA/FIBROCIMENTO   FORNECIMENTO E INSTALAÇÃO. AF_06/2016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</si>
  <si>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</si>
  <si>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5.1.7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</si>
  <si>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</si>
  <si>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JOELHO 90 GRAUS COM BUCHA DE LATÃO, PVC, SOLDÁVEL, DN 25MM, X 1/2  INSTALADO EM RAMAL OU SUB-RAMAL DE ÁGUA - FORNECIMENTO E
</t>
    </r>
    <r>
      <rPr>
        <sz val="7"/>
        <color rgb="FF000000"/>
        <rFont val="Arial MT"/>
      </rPr>
      <t>INSTALAÇÃO. AF_06/2022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</si>
  <si>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</si>
  <si>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5.1.8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</si>
  <si>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</si>
  <si>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JOELHO 90 GRAUS COM BUCHA DE LATÃO, PVC, SOLDÁVEL, DN 25MM, X 3/4  INSTALADO EM RAMAL OU SUB-RAMAL DE ÁGUA - FORNECIMENTO E
</t>
    </r>
    <r>
      <rPr>
        <sz val="7"/>
        <color rgb="FF000000"/>
        <rFont val="Arial MT"/>
      </rPr>
      <t>INSTALAÇÃO. AF_06/2022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</si>
  <si>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</si>
  <si>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5.1.9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</si>
  <si>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</si>
  <si>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TUBO, PVC, SOLDÁVEL, DN 25MM, INSTALADO EM RAMAL OU SUB-RAMAL DE ÁGUA - FORNECIMENTO E INSTALAÇÃO. AF_06/2022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</si>
  <si>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</si>
  <si>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</si>
  <si>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TE, PVC, SOLDÁVEL, DN 25MM, INSTALADO EM RAMAL OU SUB-RAMAL DE ÁGUA - FORNECIMENTO E INSTALAÇÃO. AF_06/2022</t>
    </r>
  </si>
  <si>
    <r>
      <rPr>
        <sz val="7"/>
        <color theme="1"/>
        <rFont val="Arial MT"/>
      </rPr>
      <t>UN</t>
    </r>
  </si>
  <si>
    <r>
      <rPr>
        <b/>
        <sz val="7"/>
        <color theme="1"/>
        <rFont val="Arial"/>
      </rPr>
      <t>5.2</t>
    </r>
  </si>
  <si>
    <r>
      <rPr>
        <b/>
        <sz val="7"/>
        <color theme="1"/>
        <rFont val="Arial"/>
      </rPr>
      <t>REDE DE ESGOTO</t>
    </r>
  </si>
  <si>
    <r>
      <rPr>
        <sz val="7"/>
        <color theme="1"/>
        <rFont val="Arial MT"/>
      </rPr>
      <t>5.2.1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</si>
  <si>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</si>
  <si>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CURVA CURTA 90 GRAUS, PVC, SERIE NORMAL, ESGOTO PREDIAL, DN 100 MM, JUNTA ELÁSTICA, FORNECIDO E INSTALADO EM SUBCOLETOR AÉREO DE ESGOTO SANITÁRIO.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</si>
  <si>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</si>
  <si>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5.2.2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</si>
  <si>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</si>
  <si>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CURVA CURTA 90 GRAUS, PVC, SERIE NORMAL, ESGOTO PREDIAL, DN 40 MM, JUNTA SOLDÁVEL, FORNECIDO E INSTALADO EM RAMAL DE DESCARGA OU RAMAL DE ESGOTO SANITÁRIO.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</si>
  <si>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</si>
  <si>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5.2.3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</si>
  <si>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</si>
  <si>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JOELHO 45 GRAUS, PVC, SERIE NORMAL, ESGOTO PREDIAL, DN 40 MM, JUNTA SOLDÁVEL, FORNECIDO E INSTALADO EM RAMAL DE DESCARGA OU RAMAL DE ESGOTO SANITÁRIO.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</si>
  <si>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</si>
  <si>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5.2.4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</si>
  <si>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</si>
  <si>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JOELHO 45 GRAUS, PVC, SERIE NORMAL, ESGOTO PREDIAL, DN 50 MM, JUNTA ELÁSTICA, FORNECIDO E INSTALADO EM RAMAL DE DESCARGA OU RAMAL DE ESGOTO SANITÁRIO.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</si>
  <si>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</si>
  <si>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5.2.5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</si>
  <si>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</si>
  <si>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JOELHO 90 GRAUS, PVC, SERIE NORMAL, ESGOTO PREDIAL, DN 50 MM, JUNTA ELÁSTICA, FORNECIDO E INSTALADO EM RAMAL DE DESCARGA OU RAMAL DE ESGOTO SANITÁRIO.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</si>
  <si>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</si>
  <si>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5.2.6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</si>
  <si>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</si>
  <si>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JUNÇÃO SIMPLES, PVC, SERIE NORMAL, ESGOTO PREDIAL, DN 100 X 100 MM, JUNTA ELÁSTICA, FORNECIDO E INSTALADO EM RAMAL DE DESCARGA OU RAMAL DE ESGOTO SANITÁRIO.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</si>
  <si>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</si>
  <si>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5.2.7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</si>
  <si>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</si>
  <si>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JUNÇÃO SIMPLES, PVC, SERIE NORMAL, ESGOTO PREDIAL, DN 50 X 50 MM, JUNTA ELÁSTICA, FORNECIDO E INSTALADO EM RAMAL DE DESCARGA OU RAMAL DE ESGOTO SANITÁRIO.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</si>
  <si>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</si>
  <si>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5.2.8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</si>
  <si>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</si>
  <si>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LUVA SIMPLES, PVC, SERIE NORMAL, ESGOTO PREDIAL, DN 100 MM, JUNTA ELÁSTICA, FORNECIDO E INSTALADO EM RAMAL DE DESCARGA OU RAMAL DE ESGOTO SANITÁRIO.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</si>
  <si>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</si>
  <si>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5.2.9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</si>
  <si>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</si>
  <si>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LUVA SIMPLES, PVC, SERIE NORMAL, ESGOTO PREDIAL, DN 50 MM, JUNTA ELÁSTICA, FORNECIDO E INSTALADO EM RAMAL DE DESCARGA OU RAMAL DE ESGOTO SANITÁRIO.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</si>
  <si>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</si>
  <si>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</si>
  <si>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TUBO PVC, SERIE NORMAL, ESGOTO PREDIAL, DN 100 MM, FORNECIDO E INSTALADO EM RAMAL DE DESCARGA OU RAMAL DE ESGOTO
</t>
    </r>
    <r>
      <rPr>
        <sz val="7"/>
        <color rgb="FF000000"/>
        <rFont val="Arial MT"/>
      </rPr>
      <t>SANITÁRIO. AF_08/2022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</si>
  <si>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</si>
  <si>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</si>
  <si>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TUBO PVC, SERIE NORMAL, ESGOTO PREDIAL, DN 40 MM, FORNECIDO E
</t>
    </r>
    <r>
      <rPr>
        <sz val="7"/>
        <color rgb="FF000000"/>
        <rFont val="Arial MT"/>
      </rPr>
      <t>INSTALADO EM RAMAL DE DESCARGA OU RAMAL DE ESGOTO SANITÁRIO. AF_08/2022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</si>
  <si>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</si>
  <si>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</si>
  <si>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TUBO PVC, SERIE NORMAL, ESGOTO PREDIAL, DN 50 MM, FORNECIDO E
</t>
    </r>
    <r>
      <rPr>
        <sz val="7"/>
        <color rgb="FF000000"/>
        <rFont val="Arial MT"/>
      </rPr>
      <t>INSTALADO EM RAMAL DE DESCARGA OU RAMAL DE ESGOTO SANITÁRIO. AF_08/2022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</si>
  <si>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</si>
  <si>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</si>
  <si>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CAIXA SIFONADA, COM GRELHA QUADRADA, PVC, DN 150 X 150 X 50 MM, JUNTA SOLDÁVEL, FORNECIDA E INSTALADA EM RAMAL DE DESCARGA OU EM RAMAL DE ESGOTO SANITÁRIO.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</si>
  <si>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</si>
  <si>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</si>
  <si>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LUVA SIMPLES, PVC, SERIE NORMAL, ESGOTO PREDIAL, DN 40 MM, JUNTA SOLDÁVEL, FORNECIDO E INSTALADO EM RAMAL DE DESCARGA OU RAMAL DE ESGOTO SANITÁRIO.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</si>
  <si>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</si>
  <si>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Próprio</t>
    </r>
  </si>
  <si>
    <r>
      <rPr>
        <sz val="7"/>
        <color theme="1"/>
        <rFont val="Arial MT"/>
      </rPr>
      <t>CURVA CURTA 45 GRAUS, PVC, SERIE NORMAL, ESGOTO PREDIAL, DN 100 MM, JUNTA ELÁSTICA, FORNECIDO E INSTALADO EM RAMAL DE DESCARGA OU RAMAL DE ESGOTO SANITÁRIO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</si>
  <si>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</si>
  <si>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</si>
  <si>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JOELHO 90 GRAUS, PVC, SERIE NORMAL, ESGOTO PREDIAL, DN 40 MM, JUNTA SOLDÁVEL, FORNECIDO E INSTALADO EM RAMAL DE DESCARGA OU RAMAL DE ESGOTO SANITÁRIO.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</si>
  <si>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</si>
  <si>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Próprio</t>
    </r>
  </si>
  <si>
    <r>
      <rPr>
        <sz val="7"/>
        <color theme="1"/>
        <rFont val="Arial MT"/>
      </rPr>
      <t>JUNÇÃO SIMPLES, PVC, SERIE NORMAL, ESGOTO PREDIAL, DN 100 X 50 MM, JUNTA ELÁSTICA, FORNECIDO E INSTALADO EM RAMAL DE DESCARGA OU RAMAL DE ESGOTO SANITÁRIO</t>
    </r>
  </si>
  <si>
    <r>
      <rPr>
        <sz val="7"/>
        <color theme="1"/>
        <rFont val="Arial MT"/>
      </rPr>
      <t>UN</t>
    </r>
  </si>
  <si>
    <r>
      <rPr>
        <b/>
        <sz val="7"/>
        <color theme="1"/>
        <rFont val="Arial"/>
      </rPr>
      <t>5.3</t>
    </r>
  </si>
  <si>
    <r>
      <rPr>
        <b/>
        <sz val="7"/>
        <color theme="1"/>
        <rFont val="Arial"/>
      </rPr>
      <t>VENTILAÇÃO</t>
    </r>
  </si>
  <si>
    <r>
      <rPr>
        <sz val="7"/>
        <color theme="1"/>
        <rFont val="Arial MT"/>
      </rPr>
      <t>5.3.1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</si>
  <si>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</si>
  <si>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JOELHO 90 GRAUS, PVC, SERIE NORMAL, ESGOTO PREDIAL, DN 50 MM, JUNTA ELÁSTICA, FORNECIDO E INSTALADO EM PRUMADA DE ESGOTO SANITÁRIO OU VENTILAÇÃO.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</si>
  <si>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</si>
  <si>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5.3.2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</si>
  <si>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</si>
  <si>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LUVA SIMPLES, PVC, SERIE NORMAL, ESGOTO PREDIAL, DN 50 MM, JUNTA ELÁSTICA, FORNECIDO E INSTALADO EM PRUMADA DE ESGOTO SANITÁRIO OU VENTILAÇÃO.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</si>
  <si>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</si>
  <si>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5.3.3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</si>
  <si>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</si>
  <si>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TERMINAL DE VENTILAÇÃO, PVC, SÉRIE NORMAL, ESGOTO PREDIAL, DN 50 MM, JUNTA SOLDÁVEL, FORNECIDO E INSTALADO EM PRUMADA DE ESGOTO SANITÁRIO OU VENTILAÇÃO.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</si>
  <si>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</si>
  <si>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5.3.4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</si>
  <si>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</si>
  <si>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TE, PVC, SERIE NORMAL, ESGOTO PREDIAL, DN 50 X 50 MM, JUNTA ELÁSTICA, FORNECIDO E INSTALADO EM PRUMADA DE ESGOTO
</t>
    </r>
    <r>
      <rPr>
        <sz val="7"/>
        <color rgb="FF000000"/>
        <rFont val="Arial MT"/>
      </rPr>
      <t>SANITÁRIO OU VENTILAÇÃO.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</si>
  <si>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</si>
  <si>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5.3.5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</si>
  <si>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</si>
  <si>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TUBO PVC, SERIE NORMAL, ESGOTO PREDIAL, DN 50 MM, FORNECIDO E
</t>
    </r>
    <r>
      <rPr>
        <sz val="7"/>
        <color rgb="FF000000"/>
        <rFont val="Arial MT"/>
      </rPr>
      <t>INSTALADO EM PRUMADA DE ESGOTO SANITÁRIO OU VENTILAÇÃO. AF_08/2022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</si>
  <si>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</si>
  <si>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5.3.6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</si>
  <si>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</si>
  <si>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JOELHO 45 GRAUS, PVC, SERIE NORMAL, ESGOTO PREDIAL, DN 50 MM, JUNTA ELÁSTICA, FORNECIDO E INSTALADO EM PRUMADA DE ESGOTO SANITÁRIO OU VENTILAÇÃO. AF_08/2022</t>
    </r>
  </si>
  <si>
    <r>
      <rPr>
        <sz val="7"/>
        <color theme="1"/>
        <rFont val="Arial MT"/>
      </rPr>
      <t>UN</t>
    </r>
  </si>
  <si>
    <r>
      <rPr>
        <b/>
        <sz val="7"/>
        <color theme="1"/>
        <rFont val="Arial"/>
      </rPr>
      <t>5.4</t>
    </r>
  </si>
  <si>
    <r>
      <rPr>
        <b/>
        <sz val="7"/>
        <color theme="1"/>
        <rFont val="Arial"/>
      </rPr>
      <t>REDE PLUVIAL (SOMENTE NA AMPLIAÇÃO DA ADMINISTRAÇÃO)</t>
    </r>
  </si>
  <si>
    <r>
      <rPr>
        <sz val="7"/>
        <color theme="1"/>
        <rFont val="Arial MT"/>
      </rPr>
      <t>5.4.1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</si>
  <si>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</si>
  <si>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JOELHO 90 GRAUS, PVC, SERIE R, ÁGUA PLUVIAL, DN 100 MM, JUNTA ELÁSTICA, FORNECIDO E INSTALADO EM CONDUTORES VERTICAIS DE
</t>
    </r>
    <r>
      <rPr>
        <sz val="7"/>
        <color rgb="FF000000"/>
        <rFont val="Arial MT"/>
      </rPr>
      <t>ÁGUAS PLUVIAIS. AF_06/2022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</si>
  <si>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</si>
  <si>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5.4.2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</si>
  <si>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</si>
  <si>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TUBO PVC, SÉRIE R, ÁGUA PLUVIAL, DN 100 MM, FORNECIDO E
</t>
    </r>
    <r>
      <rPr>
        <sz val="7"/>
        <color rgb="FF000000"/>
        <rFont val="Arial MT"/>
      </rPr>
      <t>INSTALADO EM CONDUTORES VERTICAIS DE ÁGUAS PLUVIAIS. AF_06/2022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</si>
  <si>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</si>
  <si>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5.4.3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</si>
  <si>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</si>
  <si>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CALHA EM CHAPA DE AÇO GALVANIZADO NÚMERO 24, DESENVOLVIMENTO DE 50 CM, INCLUSO TRANSPORTE VERTICAL.
</t>
    </r>
    <r>
      <rPr>
        <sz val="7"/>
        <color rgb="FF000000"/>
        <rFont val="Arial MT"/>
      </rPr>
      <t>AF_07/2019</t>
    </r>
  </si>
  <si>
    <r>
      <rPr>
        <sz val="7"/>
        <color theme="1"/>
        <rFont val="Arial MT"/>
      </rPr>
      <t>M</t>
    </r>
  </si>
  <si>
    <r>
      <rPr>
        <b/>
        <sz val="7"/>
        <color theme="1"/>
        <rFont val="Arial"/>
      </rPr>
      <t>PROJETO ELÉTRICO</t>
    </r>
  </si>
  <si>
    <r>
      <rPr>
        <b/>
        <sz val="7"/>
        <color theme="1"/>
        <rFont val="Arial"/>
      </rPr>
      <t>6.1</t>
    </r>
  </si>
  <si>
    <r>
      <rPr>
        <b/>
        <sz val="7"/>
        <color theme="1"/>
        <rFont val="Arial"/>
      </rPr>
      <t>INSTALAÇÃO INTERNA</t>
    </r>
  </si>
  <si>
    <r>
      <rPr>
        <b/>
        <sz val="7"/>
        <color theme="1"/>
        <rFont val="Arial"/>
      </rPr>
      <t>6.1.1</t>
    </r>
  </si>
  <si>
    <r>
      <rPr>
        <b/>
        <sz val="7"/>
        <color theme="1"/>
        <rFont val="Arial"/>
      </rPr>
      <t>INSTALAÇÃO DE PONTOS DE ENERGIA (TOMADAS)</t>
    </r>
  </si>
  <si>
    <r>
      <rPr>
        <sz val="7"/>
        <color theme="1"/>
        <rFont val="Arial MT"/>
      </rPr>
      <t>6.1.1.1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</si>
  <si>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</si>
  <si>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TOMADA  (1 MÓDULO), 2P+T 10 A, INCLUINDO SUPORTE E PLACA - FORNECIMENTO E INSTALAÇÃO. AF_03/2023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</si>
  <si>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</si>
  <si>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6.1.1.2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</si>
  <si>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</si>
  <si>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TOMADA  (2 MÓDULOS), 2P+T 10 A, INCLUINDO SUPORTE E PLACA - FORNECIMENTO E INSTALAÇÃO. AF_03/2023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</si>
  <si>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</si>
  <si>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6.1.1.3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</si>
  <si>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</si>
  <si>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TOMADA ALTA DE EMBUTIR (1 MÓDULO), 2P+T 10 A, INCLUINDO SUPORTE E PLACA - FORNECIMENTO E INSTALAÇÃO. AF_03/2023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</si>
  <si>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</si>
  <si>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6.1.1.4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</si>
  <si>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</si>
  <si>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TOMADA(2 MÓDULOS), 2P+T 20 A, INCLUINDO SUPORTE E PLACA - FORNECIMENTO E INSTALAÇÃO. AF_03/2023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</si>
  <si>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</si>
  <si>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6.1.1.5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</si>
  <si>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</si>
  <si>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TOMADA (1 MÓDULO), 2P+T 20 A, INCLUINDO SUPORTE E PLACA - FORNECIMENTO E INSTALAÇÃO. AF_03/2023</t>
    </r>
  </si>
  <si>
    <r>
      <rPr>
        <sz val="7"/>
        <color theme="1"/>
        <rFont val="Arial MT"/>
      </rPr>
      <t>UN</t>
    </r>
  </si>
  <si>
    <r>
      <rPr>
        <b/>
        <sz val="7"/>
        <color theme="1"/>
        <rFont val="Arial"/>
      </rPr>
      <t>6.1.2</t>
    </r>
  </si>
  <si>
    <r>
      <rPr>
        <b/>
        <sz val="7"/>
        <color theme="1"/>
        <rFont val="Arial"/>
      </rPr>
      <t>INSTALAÇÃO INTERUPTORES</t>
    </r>
  </si>
  <si>
    <r>
      <rPr>
        <sz val="7"/>
        <color theme="1"/>
        <rFont val="Arial MT"/>
      </rPr>
      <t>6.1.2.1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</si>
  <si>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</si>
  <si>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INTERRUPTOR SIMPLES (1 MÓDULO), 10A/250V, INCLUINDO SUPORTE E PLACA - FORNECIMENTO E INSTALAÇÃO. AF_03/2023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</si>
  <si>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</si>
  <si>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6.1.2.2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</si>
  <si>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</si>
  <si>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INTERRUPTOR SIMPLES (2 MÓDULOS), 10A/250V, INCLUINDO SUPORTE E PLACA - FORNECIMENTO E INSTALAÇÃO. AF_03/2023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</si>
  <si>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</si>
  <si>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6.1.2.3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</si>
  <si>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</si>
  <si>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INTERRUPTOR SIMPLES (1 MÓDULO) COM INTERRUPTOR PARALELO (1 MÓDULO), 10A/250V, INCLUINDO SUPORTE E PLACA - FORNECIMENTO E
</t>
    </r>
    <r>
      <rPr>
        <sz val="7"/>
        <color rgb="FF000000"/>
        <rFont val="Arial MT"/>
      </rPr>
      <t>INSTALAÇÃO. AF_03/2023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</si>
  <si>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</si>
  <si>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6.1.2.4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</si>
  <si>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</si>
  <si>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INTERRUPTOR SIMPLES (1 MÓDULO), INTERRUPTOR PARALELO (1 MÓDULO) E 1 TOMADA  2P+T 10 A, INCLUINDO SUPORTE E PLACA - FORNECIMENTO E INSTALAÇÃO. AF_03/2023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</si>
  <si>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</si>
  <si>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6.1.2.5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</si>
  <si>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</si>
  <si>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RELÉ FOTOELÉTRICO PARA COMANDO DE ILUMINAÇÃO EXTERNA 1000 W
</t>
    </r>
    <r>
      <rPr>
        <sz val="7"/>
        <color rgb="FF000000"/>
        <rFont val="Arial MT"/>
      </rPr>
      <t>- FORNECIMENTO E INSTALAÇÃO. AF_08/2020</t>
    </r>
  </si>
  <si>
    <r>
      <rPr>
        <sz val="7"/>
        <color theme="1"/>
        <rFont val="Arial MT"/>
      </rPr>
      <t>UN</t>
    </r>
  </si>
  <si>
    <r>
      <rPr>
        <b/>
        <sz val="7"/>
        <color theme="1"/>
        <rFont val="Arial"/>
      </rPr>
      <t>6.1.3</t>
    </r>
  </si>
  <si>
    <r>
      <rPr>
        <b/>
        <sz val="7"/>
        <color theme="1"/>
        <rFont val="Arial"/>
      </rPr>
      <t>INSTALAÇÃO ILUMINAÇÃO</t>
    </r>
  </si>
  <si>
    <r>
      <rPr>
        <sz val="7"/>
        <color theme="1"/>
        <rFont val="Arial MT"/>
      </rPr>
      <t>6.1.3.1</t>
    </r>
  </si>
  <si>
    <r>
      <rPr>
        <sz val="7"/>
        <color theme="1"/>
        <rFont val="Arial MT"/>
      </rPr>
      <t>41.31.040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</si>
  <si>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</si>
  <si>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Luminária LED retangular de sobrepor com difusor translúcido, 4000 K, fluxo luminoso de 3690 a 4800 lm, potência de 35 W a 41 W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</si>
  <si>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</si>
  <si>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6.1.3.2</t>
    </r>
  </si>
  <si>
    <r>
      <rPr>
        <sz val="7"/>
        <color theme="1"/>
        <rFont val="Arial MT"/>
      </rPr>
      <t>50.05.160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</si>
  <si>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</si>
  <si>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Módulo para adaptação de luminária de emergência, autonomia 90 minutos para lâmpada fluorescente de 32 W</t>
    </r>
  </si>
  <si>
    <r>
      <rPr>
        <sz val="7"/>
        <color theme="1"/>
        <rFont val="Arial MT"/>
      </rPr>
      <t>UN</t>
    </r>
  </si>
  <si>
    <r>
      <rPr>
        <b/>
        <sz val="7"/>
        <color theme="1"/>
        <rFont val="Arial"/>
      </rPr>
      <t>6.2</t>
    </r>
  </si>
  <si>
    <r>
      <rPr>
        <b/>
        <sz val="7"/>
        <color theme="1"/>
        <rFont val="Arial"/>
      </rPr>
      <t>QUADRO DE DISTRIBUIÇÃO ELÉTRICA (PAINEL ELÉTRICO)</t>
    </r>
  </si>
  <si>
    <r>
      <rPr>
        <sz val="7"/>
        <color theme="1"/>
        <rFont val="Arial MT"/>
      </rPr>
      <t>6.2.1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</si>
  <si>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</si>
  <si>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QUADRO DE DISTRIBUIÇÃO DE ENERGIA EM CHAPA DE AÇO GALVANIZADO, DE EMBUTIR, COM BARRAMENTO TRIFÁSICO, PARA 30 DISJUNTORES DIN 150A - FORNECIMENTO E INSTALAÇÃO. AF_10/2020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</si>
  <si>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</si>
  <si>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6.2.1</t>
    </r>
  </si>
  <si>
    <r>
      <rPr>
        <sz val="7"/>
        <color theme="1"/>
        <rFont val="Arial MT"/>
      </rPr>
      <t>Próprio</t>
    </r>
  </si>
  <si>
    <r>
      <rPr>
        <sz val="7"/>
        <color theme="1"/>
        <rFont val="Arial MT"/>
      </rPr>
      <t>EL - Bucha de nylon S4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</si>
  <si>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</si>
  <si>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6.2.2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</si>
  <si>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</si>
  <si>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DISJUNTOR TRIPOLAR TIPO DIN, CORRENTE NOMINAL DE 20A -
</t>
    </r>
    <r>
      <rPr>
        <sz val="7"/>
        <color rgb="FF000000"/>
        <rFont val="Arial MT"/>
      </rPr>
      <t>FORNECIMENTO E INSTALAÇÃO. AF_10/2020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</si>
  <si>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</si>
  <si>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6.2.4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</si>
  <si>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</si>
  <si>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DISJUNTOR MONOPOLAR TIPO DIN, CORRENTE NOMINAL DE 16A -
</t>
    </r>
    <r>
      <rPr>
        <sz val="7"/>
        <color rgb="FF000000"/>
        <rFont val="Arial MT"/>
      </rPr>
      <t>FORNECIMENTO E INSTALAÇÃO. AF_10/2020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</si>
  <si>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</si>
  <si>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6.2.5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</si>
  <si>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</si>
  <si>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DISJUNTOR MONOPOLAR TIPO DIN, CORRENTE NOMINAL DE 20A -
</t>
    </r>
    <r>
      <rPr>
        <sz val="7"/>
        <color rgb="FF000000"/>
        <rFont val="Arial MT"/>
      </rPr>
      <t>FORNECIMENTO E INSTALAÇÃO. AF_10/2020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</si>
  <si>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</si>
  <si>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6.2.6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</si>
  <si>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</si>
  <si>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DISJUNTOR MONOPOLAR TIPO DIN, CORRENTE NOMINAL DE 25A -
</t>
    </r>
    <r>
      <rPr>
        <sz val="7"/>
        <color rgb="FF000000"/>
        <rFont val="Arial MT"/>
      </rPr>
      <t>FORNECIMENTO E INSTALAÇÃO. AF_10/2020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</si>
  <si>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</si>
  <si>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6.2.7</t>
    </r>
  </si>
  <si>
    <r>
      <rPr>
        <sz val="7"/>
        <color theme="1"/>
        <rFont val="Arial MT"/>
      </rPr>
      <t>37.17.060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</si>
  <si>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</si>
  <si>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Dispositivo diferencial residual de 25 A x 30 mA - 2 polos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</si>
  <si>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</si>
  <si>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6.2.8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</si>
  <si>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</si>
  <si>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DISJUNTOR MONOPOLAR TIPO DIN, CORRENTE NOMINAL DE 50A -
</t>
    </r>
    <r>
      <rPr>
        <sz val="7"/>
        <color rgb="FF000000"/>
        <rFont val="Arial MT"/>
      </rPr>
      <t>FORNECIMENTO E INSTALAÇÃO. AF_10/2020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</si>
  <si>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</si>
  <si>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6.2.9</t>
    </r>
  </si>
  <si>
    <r>
      <rPr>
        <sz val="7"/>
        <color theme="1"/>
        <rFont val="Arial MT"/>
      </rPr>
      <t>37.24.045</t>
    </r>
  </si>
  <si>
    <r>
      <rPr>
        <sz val="7"/>
        <color theme="1"/>
        <rFont val="Arial MT"/>
      </rPr>
      <t>CPOS/CDHU</t>
    </r>
  </si>
  <si>
    <r>
      <rPr>
        <sz val="7"/>
        <color rgb="FF000000"/>
        <rFont val="Arial MT"/>
      </rPr>
      <t xml:space="preserve">Dispositivo de proteção contra surto, 1 polo, monobloco, suportabilidade
</t>
    </r>
    <r>
      <rPr>
        <sz val="7"/>
        <color rgb="FF000000"/>
        <rFont val="Arial MT"/>
      </rPr>
      <t>&lt;=1,5kV, F+N / F+F, Un até 230/264V, curva de ensaio 8/20µs - classe 3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</si>
  <si>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</si>
  <si>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</si>
  <si>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DISJUNTOR TERMOMAGNÉTICO TRIPOLAR , CORRENTE NOMINAL DE 125A - FORNECIMENTO E INSTALAÇÃO. AF_10/2020</t>
    </r>
  </si>
  <si>
    <r>
      <rPr>
        <sz val="7"/>
        <color theme="1"/>
        <rFont val="Arial MT"/>
      </rPr>
      <t>UN</t>
    </r>
  </si>
  <si>
    <r>
      <rPr>
        <b/>
        <sz val="7"/>
        <color theme="1"/>
        <rFont val="Arial"/>
      </rPr>
      <t>6.3</t>
    </r>
  </si>
  <si>
    <r>
      <rPr>
        <b/>
        <sz val="7"/>
        <color theme="1"/>
        <rFont val="Arial"/>
      </rPr>
      <t>INSTALAÇÃO DE CABOS ELÉTRICOS</t>
    </r>
  </si>
  <si>
    <r>
      <rPr>
        <sz val="7"/>
        <color theme="1"/>
        <rFont val="Arial MT"/>
      </rPr>
      <t>6.3.1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</si>
  <si>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</si>
  <si>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CABO DE COBRE FLEXÍVEL ISOLADO, 1,5 MM², ANTI-CHAMA 450/750 V, PARA CIRCUITOS TERMINAIS - FORNECIMENTO E INSTALAÇÃO.
</t>
    </r>
    <r>
      <rPr>
        <sz val="7"/>
        <color rgb="FF000000"/>
        <rFont val="Arial MT"/>
      </rPr>
      <t>AF_03/2023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</si>
  <si>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</si>
  <si>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6.3.2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</si>
  <si>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</si>
  <si>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CABO DE COBRE FLEXÍVEL ISOLADO, 2,5 MM², ANTI-CHAMA 450/750 V, PARA CIRCUITOS TERMINAIS - FORNECIMENTO E INSTALAÇÃO.
</t>
    </r>
    <r>
      <rPr>
        <sz val="7"/>
        <color rgb="FF000000"/>
        <rFont val="Arial MT"/>
      </rPr>
      <t>AF_03/2023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</si>
  <si>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</si>
  <si>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6.3.3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</si>
  <si>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</si>
  <si>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CABO DE COBRE FLEXÍVEL ISOLADO, 4 MM², ANTI-CHAMA 450/750 V,
</t>
    </r>
    <r>
      <rPr>
        <sz val="7"/>
        <color rgb="FF000000"/>
        <rFont val="Arial MT"/>
      </rPr>
      <t>PARA CIRCUITOS TERMINAIS - FORNECIMENTO E INSTALAÇÃO. AF_03/2023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</si>
  <si>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</si>
  <si>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6.3.4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</si>
  <si>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</si>
  <si>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CABO DE COBRE FLEXÍVEL ISOLADO, 6 MM², ANTI-CHAMA 450/750 V,
</t>
    </r>
    <r>
      <rPr>
        <sz val="7"/>
        <color rgb="FF000000"/>
        <rFont val="Arial MT"/>
      </rPr>
      <t>PARA CIRCUITOS TERMINAIS - FORNECIMENTO E INSTALAÇÃO. AF_03/2023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</si>
  <si>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</si>
  <si>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6.3.5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</si>
  <si>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</si>
  <si>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CABO DE COBRE FLEXÍVEL ISOLADO, 10 MM², ANTI-CHAMA 450/750 V, PARA CIRCUITOS TERMINAIS - FORNECIMENTO E INSTALAÇÃO.
</t>
    </r>
    <r>
      <rPr>
        <sz val="7"/>
        <color rgb="FF000000"/>
        <rFont val="Arial MT"/>
      </rPr>
      <t>AF_03/2023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</si>
  <si>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</si>
  <si>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6.3.6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</si>
  <si>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</si>
  <si>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CABO DE COBRE FLEXÍVEL ISOLADO, 16 MM², ANTI-CHAMA 0,6/1,0 KV, PARA CIRCUITOS TERMINAIS - FORNECIMENTO E INSTALAÇÃO.
</t>
    </r>
    <r>
      <rPr>
        <sz val="7"/>
        <color rgb="FF000000"/>
        <rFont val="Arial MT"/>
      </rPr>
      <t>AF_03/2023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</si>
  <si>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</si>
  <si>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6.3.7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</si>
  <si>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</si>
  <si>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CABO DE COBRE ISOLADO, 25 MM², ANTI-CHAMA 450/750 V, INSTALADO EM ELETROCALHA OU PERFILADO - FORNECIMENTO E INSTALAÇÃO.
</t>
    </r>
    <r>
      <rPr>
        <sz val="7"/>
        <color rgb="FF000000"/>
        <rFont val="Arial MT"/>
      </rPr>
      <t>AF_10/2020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</si>
  <si>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</si>
  <si>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6.3.8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</si>
  <si>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</si>
  <si>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CABO DE COBRE FLEXÍVEL ISOLADO, 70 MM², ANTI-CHAMA 0,6/1,0 KV, PARA REDE ENTERRADA DE DISTRIBUIÇÃO DE ENERGIA ELÉTRICA - FORNECIMENTO E INSTALAÇÃO. AF_12/2021</t>
    </r>
  </si>
  <si>
    <r>
      <rPr>
        <sz val="7"/>
        <color theme="1"/>
        <rFont val="Arial MT"/>
      </rPr>
      <t>M</t>
    </r>
  </si>
  <si>
    <r>
      <rPr>
        <b/>
        <sz val="7"/>
        <color theme="1"/>
        <rFont val="Arial"/>
      </rPr>
      <t>6.4</t>
    </r>
  </si>
  <si>
    <r>
      <rPr>
        <b/>
        <sz val="7"/>
        <color theme="1"/>
        <rFont val="Arial"/>
      </rPr>
      <t>INFRAESTRUTURA ELETRICA</t>
    </r>
  </si>
  <si>
    <r>
      <rPr>
        <sz val="7"/>
        <color theme="1"/>
        <rFont val="Arial MT"/>
      </rPr>
      <t>6.4.1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</si>
  <si>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</si>
  <si>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ELETRODUTO FLEXÍVEL CORRUGADO, PVC, DN 32 MM (1"), PARA CIRCUITOS TERMINAIS, INSTALADO EM FORRO - FORNECIMENTO E
</t>
    </r>
    <r>
      <rPr>
        <sz val="7"/>
        <color rgb="FF000000"/>
        <rFont val="Arial MT"/>
      </rPr>
      <t>INSTALAÇÃO. AF_03/2023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</si>
  <si>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</si>
  <si>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6.4.2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</si>
  <si>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</si>
  <si>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ELETRODUTO FLEXÍVEL CORRUGADO, PVC, DN 25 MM (3/4"), PARA
</t>
    </r>
    <r>
      <rPr>
        <sz val="7"/>
        <color rgb="FF000000"/>
        <rFont val="Arial MT"/>
      </rPr>
      <t>CIRCUITOS TERMINAIS, INSTALADO EM FORRO - FORNECIMENTO E INSTALAÇÃO. AF_03/2023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</si>
  <si>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</si>
  <si>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6.4.3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</si>
  <si>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</si>
  <si>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ELETRODUTO RÍGIDO ROSCÁVEL, PVC, DN 25 MM (3/4"), PARA CIRCUITOS TERMINAIS, INSTALADO EM PAREDE - FORNECIMENTO E INSTALAÇÃO.
</t>
    </r>
    <r>
      <rPr>
        <sz val="7"/>
        <color rgb="FF000000"/>
        <rFont val="Arial MT"/>
      </rPr>
      <t>AF_03/2023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</si>
  <si>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</si>
  <si>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6.4.4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</si>
  <si>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</si>
  <si>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ELETRODUTO RÍGIDO ROSCÁVEL, PVC, DN 60 MM (2"), PARA REDE
</t>
    </r>
    <r>
      <rPr>
        <sz val="7"/>
        <color rgb="FF000000"/>
        <rFont val="Arial MT"/>
      </rPr>
      <t>ENTERRADA DE DISTRIBUIÇÃO DE ENERGIA ELÉTRICA - FORNECIMENTO E INSTALAÇÃO. AF_12/2021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</si>
  <si>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</si>
  <si>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6.4.5</t>
    </r>
  </si>
  <si>
    <r>
      <rPr>
        <sz val="7"/>
        <color theme="1"/>
        <rFont val="Arial MT"/>
      </rPr>
      <t>40.06.510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</si>
  <si>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</si>
  <si>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Condulete em PVC de 1´ - com tampa</t>
    </r>
  </si>
  <si>
    <r>
      <rPr>
        <sz val="7"/>
        <color theme="1"/>
        <rFont val="Arial MT"/>
      </rPr>
      <t>CJ</t>
    </r>
  </si>
  <si>
    <r>
      <rPr>
        <sz val="7"/>
        <color theme="1"/>
        <rFont val="Arial MT"/>
      </rPr>
      <t>6.4.6</t>
    </r>
  </si>
  <si>
    <r>
      <rPr>
        <sz val="7"/>
        <color theme="1"/>
        <rFont val="Arial MT"/>
      </rPr>
      <t>Próprio</t>
    </r>
  </si>
  <si>
    <r>
      <rPr>
        <sz val="7"/>
        <color theme="1"/>
        <rFont val="Arial MT"/>
      </rPr>
      <t>EL - Bucha de nylon S4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</si>
  <si>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</si>
  <si>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6.4.7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</si>
  <si>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</si>
  <si>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FITA ISOLANTE ADESIVA ANTICHAMA, USO ATE 750 V, EM ROLO DE 19 MM
</t>
    </r>
    <r>
      <rPr>
        <sz val="7"/>
        <color rgb="FF000000"/>
        <rFont val="Arial MT"/>
      </rPr>
      <t>X 20 M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</si>
  <si>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</si>
  <si>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6.4.8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</si>
  <si>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</si>
  <si>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FITA ISOLANTE DE BORRACHA AUTOFUSAO, USO ATE 69 KV (ALTA
</t>
    </r>
    <r>
      <rPr>
        <sz val="7"/>
        <color rgb="FF000000"/>
        <rFont val="Arial MT"/>
      </rPr>
      <t>TENSAO)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</si>
  <si>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</si>
  <si>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6.4.9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</si>
  <si>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</si>
  <si>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ELETRODUTO RÍGIDO ROSCÁVEL, PVC, DN 32 MM (1"), PARA CIRCUITOS
</t>
    </r>
    <r>
      <rPr>
        <sz val="7"/>
        <color rgb="FF000000"/>
        <rFont val="Arial MT"/>
      </rPr>
      <t>TERMINAIS, INSTALADO EM PAREDE - FORNECIMENTO E INSTALAÇÃO. AF_03/2023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</si>
  <si>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</si>
  <si>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</si>
  <si>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ELETRODUTO RÍGIDO ROSCÁVEL, PVC, DN 50 MM (1 1/2"), PARA REDE ENTERRADA DE DISTRIBUIÇÃO DE ENERGIA ELÉTRICA - FORNECIMENTO
</t>
    </r>
    <r>
      <rPr>
        <sz val="7"/>
        <color rgb="FF000000"/>
        <rFont val="Arial MT"/>
      </rPr>
      <t>E INSTALAÇÃO. AF_12/2021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</si>
  <si>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</si>
  <si>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</si>
  <si>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ELETRODUTO RÍGIDO ROSCÁVEL, PVC, DN 85 MM (3"), PARA REDE
</t>
    </r>
    <r>
      <rPr>
        <sz val="7"/>
        <color rgb="FF000000"/>
        <rFont val="Arial MT"/>
      </rPr>
      <t>ENTERRADA DE DISTRIBUIÇÃO DE ENERGIA ELÉTRICA - FORNECIMENTO E INSTALAÇÃO. AF_12/2021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</si>
  <si>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</si>
  <si>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</si>
  <si>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CAIXA OCTOGONAL 4" X 4", PVC, INSTALADA EM LAJE - FORNECIMENTO E
</t>
    </r>
    <r>
      <rPr>
        <sz val="7"/>
        <color rgb="FF000000"/>
        <rFont val="Arial MT"/>
      </rPr>
      <t>INSTALAÇÃO. AF_03/2023</t>
    </r>
  </si>
  <si>
    <r>
      <rPr>
        <sz val="7"/>
        <color theme="1"/>
        <rFont val="Arial MT"/>
      </rPr>
      <t>UN</t>
    </r>
  </si>
  <si>
    <r>
      <rPr>
        <b/>
        <sz val="7"/>
        <color theme="1"/>
        <rFont val="Arial"/>
      </rPr>
      <t>6.5</t>
    </r>
  </si>
  <si>
    <r>
      <rPr>
        <b/>
        <sz val="7"/>
        <color theme="1"/>
        <rFont val="Arial"/>
      </rPr>
      <t>CABEAMENTO ESTRUTURADO / CFTV</t>
    </r>
  </si>
  <si>
    <r>
      <rPr>
        <sz val="7"/>
        <color theme="1"/>
        <rFont val="Arial MT"/>
      </rPr>
      <t>6.5.1</t>
    </r>
  </si>
  <si>
    <r>
      <rPr>
        <sz val="7"/>
        <color theme="1"/>
        <rFont val="Arial MT"/>
      </rPr>
      <t>39.27.020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</si>
  <si>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</si>
  <si>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Cabo óptico multimodo, 4 fibras, 50/125 µm - uso interno/externo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</si>
  <si>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</si>
  <si>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6.5.2</t>
    </r>
  </si>
  <si>
    <r>
      <rPr>
        <sz val="7"/>
        <color theme="1"/>
        <rFont val="Arial MT"/>
      </rPr>
      <t>69.09.360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</si>
  <si>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</si>
  <si>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Patch cords de 2,00 ou 3,00 m - RJ-45 / RJ-45 - categoria 6A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</si>
  <si>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</si>
  <si>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6.5.3</t>
    </r>
  </si>
  <si>
    <r>
      <rPr>
        <sz val="7"/>
        <color theme="1"/>
        <rFont val="Arial MT"/>
      </rPr>
      <t>66.20.170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</si>
  <si>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</si>
  <si>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Guia organizadora de cabos para rack, 19´ 2 U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</si>
  <si>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</si>
  <si>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6.5.4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</si>
  <si>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</si>
  <si>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PATCH PANEL 24 PORTAS, CATEGORIA 6 - FORNECIMENTO E
</t>
    </r>
    <r>
      <rPr>
        <sz val="7"/>
        <color rgb="FF000000"/>
        <rFont val="Arial MT"/>
      </rPr>
      <t>INSTALAÇÃO. AF_11/2019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</si>
  <si>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</si>
  <si>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6.5.5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</si>
  <si>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</si>
  <si>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RACK FECHADO PARA SERVIDOR - FORNECIMENTO E INSTALAÇÃO.
</t>
    </r>
    <r>
      <rPr>
        <sz val="7"/>
        <color rgb="FF000000"/>
        <rFont val="Arial MT"/>
      </rPr>
      <t>AF_11/2019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</si>
  <si>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</si>
  <si>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6.5.6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</si>
  <si>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</si>
  <si>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CABO ELETRÔNICO CATEGORIA 6, INSTALADO EM EDIFICAÇÃO INSTITUCIONAL - FORNECIMENTO E INSTALAÇÃO. AF_11/2019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</si>
  <si>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</si>
  <si>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6.5.7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</si>
  <si>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</si>
  <si>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ELETRODUTO FLEXÍVEL CORRUGADO, PVC, DN 25 MM (3/4"), PARA CIRCUITOS TERMINAIS, INSTALADO EM FORRO - FORNECIMENTO E
</t>
    </r>
    <r>
      <rPr>
        <sz val="7"/>
        <color rgb="FF000000"/>
        <rFont val="Arial MT"/>
      </rPr>
      <t>INSTALAÇÃO. AF_03/2023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</si>
  <si>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</si>
  <si>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6.5.8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</si>
  <si>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</si>
  <si>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ELETRODUTO FLEXÍVEL CORRUGADO, PVC, DN 32 MM (1"), PARA CIRCUITOS TERMINAIS, INSTALADO EM FORRO - FORNECIMENTO E
</t>
    </r>
    <r>
      <rPr>
        <sz val="7"/>
        <color rgb="FF000000"/>
        <rFont val="Arial MT"/>
      </rPr>
      <t>INSTALAÇÃO. AF_03/2023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</si>
  <si>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</si>
  <si>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6.5.9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</si>
  <si>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</si>
  <si>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ELETRODUTO RÍGIDO ROSCÁVEL, PVC, DN 25 MM (3/4"), PARA CIRCUITOS
</t>
    </r>
    <r>
      <rPr>
        <sz val="7"/>
        <color rgb="FF000000"/>
        <rFont val="Arial MT"/>
      </rPr>
      <t>TERMINAIS, INSTALADO EM PAREDE - FORNECIMENTO E INSTALAÇÃO. AF_03/2023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</si>
  <si>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</si>
  <si>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</si>
  <si>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ELETRODUTO RÍGIDO ROSCÁVEL, PVC, DN 50 MM (1 1/2"),  - FORNECIMENTO E INSTALAÇÃO. AF_12/2021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</si>
  <si>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</si>
  <si>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</si>
  <si>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ELETRODUTO RÍGIDO ROSCÁVEL, PVC, DN 60 MM (2"),  - FORNECIMENTO E INSTALAÇÃO. AF_12/2021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</si>
  <si>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</si>
  <si>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Próprio</t>
    </r>
  </si>
  <si>
    <r>
      <rPr>
        <sz val="7"/>
        <color theme="1"/>
        <rFont val="Arial MT"/>
      </rPr>
      <t>EL-RJ45 (CM8v)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</si>
  <si>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</si>
  <si>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Próprio</t>
    </r>
  </si>
  <si>
    <r>
      <rPr>
        <sz val="7"/>
        <color theme="1"/>
        <rFont val="Arial MT"/>
      </rPr>
      <t>EL - Toamada RJ45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</si>
  <si>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</si>
  <si>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Próprio</t>
    </r>
  </si>
  <si>
    <r>
      <rPr>
        <sz val="7"/>
        <color theme="1"/>
        <rFont val="Arial MT"/>
      </rPr>
      <t>SWITCH GERENCIAVEL GIGABIT 48 PORTAS, RECURSOS NAS CAMADAS L2 e L3, ROTEAMENTO ESTATICO, QoS EMPRESARIAL, DEMAIS CARACTERISTICAS DE ACORDO COM MEMORIAL DESCRITIVO</t>
    </r>
  </si>
  <si>
    <r>
      <rPr>
        <sz val="7"/>
        <color theme="1"/>
        <rFont val="Arial MT"/>
      </rPr>
      <t>UND</t>
    </r>
  </si>
  <si>
    <r>
      <rPr>
        <sz val="7"/>
        <color theme="1"/>
        <rFont val="Arial MT"/>
      </rPr>
      <t>Próprio</t>
    </r>
  </si>
  <si>
    <r>
      <rPr>
        <sz val="7"/>
        <color theme="1"/>
        <rFont val="Arial MT"/>
      </rPr>
      <t>Camera IP bullet de segurança do tipo vídeo IP , resolução de 1megapixels, com alimentação PoE ativo (IEE 802.3af) infra vermelho com alcance de 30m e grau de proteção IP67 e demais caracteristicas listadas no memoria descritivo</t>
    </r>
  </si>
  <si>
    <r>
      <rPr>
        <sz val="7"/>
        <color theme="1"/>
        <rFont val="Arial MT"/>
      </rPr>
      <t>UND</t>
    </r>
  </si>
  <si>
    <r>
      <rPr>
        <sz val="7"/>
        <color theme="1"/>
        <rFont val="Arial MT"/>
      </rPr>
      <t>Próprio</t>
    </r>
  </si>
  <si>
    <r>
      <rPr>
        <sz val="7"/>
        <color theme="1"/>
        <rFont val="Arial MT"/>
      </rPr>
      <t>NVD Gravador de vídeo IP , 16 Canais com 16 portas PoE Ultra HD 4K  e demais caracteristicas descritas no memorial descritivo + HD 4TB para vídeo de segurança e demais caracteristicas descritas no memorial descritivo</t>
    </r>
  </si>
  <si>
    <r>
      <rPr>
        <sz val="7"/>
        <color theme="1"/>
        <rFont val="Arial MT"/>
      </rPr>
      <t>UND</t>
    </r>
  </si>
  <si>
    <r>
      <rPr>
        <sz val="7"/>
        <color theme="1"/>
        <rFont val="Arial MT"/>
      </rPr>
      <t>Próprio</t>
    </r>
  </si>
  <si>
    <r>
      <rPr>
        <sz val="7"/>
        <color theme="1"/>
        <rFont val="Arial MT"/>
      </rPr>
      <t>Acess point para a transmissão de dados sem fio, tecnologia MU-MIMO e OFDMA em ambos os seus rádios, capacidade de isolar o tráfego de visitantes, deverá proporcionar cobertura mínima de 100m2 e capacidade de conexão de 100 usuários simultâneos, mínimo de 100mW de potência de transmissão, velocidade de 300mbps em 2,4Ghz e 1000MBPS em 5ghz, Certificações: Anatel, CE, FCC, IC</t>
    </r>
  </si>
  <si>
    <r>
      <rPr>
        <sz val="7"/>
        <color theme="1"/>
        <rFont val="Arial MT"/>
      </rPr>
      <t>UND</t>
    </r>
  </si>
  <si>
    <r>
      <rPr>
        <sz val="7"/>
        <color theme="1"/>
        <rFont val="Arial MT"/>
      </rPr>
      <t>Próprio</t>
    </r>
  </si>
  <si>
    <r>
      <rPr>
        <sz val="7"/>
        <color rgb="FF000000"/>
        <rFont val="Arial MT"/>
      </rPr>
      <t xml:space="preserve">Amplificador de Som Ambiente Frahm Receiver Slim 4500 Optical Frahm Slim
</t>
    </r>
    <r>
      <rPr>
        <sz val="7"/>
        <color rgb="FF000000"/>
        <rFont val="Arial MT"/>
      </rPr>
      <t>4500 Optical</t>
    </r>
  </si>
  <si>
    <r>
      <rPr>
        <sz val="7"/>
        <color theme="1"/>
        <rFont val="Arial MT"/>
      </rPr>
      <t>UND</t>
    </r>
  </si>
  <si>
    <r>
      <rPr>
        <sz val="7"/>
        <color theme="1"/>
        <rFont val="Arial MT"/>
      </rPr>
      <t>Próprio</t>
    </r>
  </si>
  <si>
    <r>
      <rPr>
        <sz val="7"/>
        <color theme="1"/>
        <rFont val="Arial MT"/>
      </rPr>
      <t>Rolo Cabo Microfone 100m Balanceado Estéreo Dupla Blindagem</t>
    </r>
  </si>
  <si>
    <r>
      <rPr>
        <sz val="7"/>
        <color theme="1"/>
        <rFont val="Arial MT"/>
      </rPr>
      <t>UND</t>
    </r>
  </si>
  <si>
    <r>
      <rPr>
        <sz val="7"/>
        <color theme="1"/>
        <rFont val="Arial MT"/>
      </rPr>
      <t>Próprio</t>
    </r>
  </si>
  <si>
    <r>
      <rPr>
        <sz val="7"/>
        <color theme="1"/>
        <rFont val="Arial MT"/>
      </rPr>
      <t>Kit  Conectores Xlr Macho/femea</t>
    </r>
  </si>
  <si>
    <r>
      <rPr>
        <sz val="7"/>
        <color theme="1"/>
        <rFont val="Arial MT"/>
      </rPr>
      <t>20 UND</t>
    </r>
  </si>
  <si>
    <r>
      <rPr>
        <b/>
        <sz val="7"/>
        <color theme="1"/>
        <rFont val="Arial"/>
      </rPr>
      <t>6.6</t>
    </r>
  </si>
  <si>
    <r>
      <rPr>
        <b/>
        <sz val="7"/>
        <color theme="1"/>
        <rFont val="Arial"/>
      </rPr>
      <t>SPDA</t>
    </r>
  </si>
  <si>
    <r>
      <rPr>
        <sz val="7"/>
        <color theme="1"/>
        <rFont val="Arial MT"/>
      </rPr>
      <t>6.6.1</t>
    </r>
  </si>
  <si>
    <r>
      <rPr>
        <sz val="7"/>
        <color theme="1"/>
        <rFont val="Arial MT"/>
      </rPr>
      <t>39.04.070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</si>
  <si>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</si>
  <si>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Cabo de cobre nu, têmpera mole, classe 2, de 35 mm²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</si>
  <si>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</si>
  <si>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6.6.2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</si>
  <si>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</si>
  <si>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CONECTOR SPLIT-BOLT, PARA SPDA, PARA CABOS ATÉ 35 MM2 -
</t>
    </r>
    <r>
      <rPr>
        <sz val="7"/>
        <color rgb="FF000000"/>
        <rFont val="Arial MT"/>
      </rPr>
      <t>FORNECIMENTO E INSTALAÇÃO. AF_08/2023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</si>
  <si>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</si>
  <si>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6.6.3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</si>
  <si>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</si>
  <si>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HASTE DE ATERRAMENTO, DIÂMETRO 5/8", COM 3 METROS -
</t>
    </r>
    <r>
      <rPr>
        <sz val="7"/>
        <color rgb="FF000000"/>
        <rFont val="Arial MT"/>
      </rPr>
      <t>FORNECIMENTO E INSTALAÇÃO. AF_08/2023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</si>
  <si>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</si>
  <si>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6.6.4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</si>
  <si>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</si>
  <si>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CAIXA DE INSPEÇÃO PARA ATERRAMENTO, CIRCULAR, EM POLIETILENO,
</t>
    </r>
    <r>
      <rPr>
        <sz val="7"/>
        <color rgb="FF000000"/>
        <rFont val="Arial MT"/>
      </rPr>
      <t>DIÂMETRO INTERNO = 0,3 M. AF_12/2020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</si>
  <si>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</si>
  <si>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6.6.5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</si>
  <si>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</si>
  <si>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CAPTOR TIPO FRANKLIN PARA SPDA - FORNECIMENTO E INSTALAÇÃO.
</t>
    </r>
    <r>
      <rPr>
        <sz val="7"/>
        <color rgb="FF000000"/>
        <rFont val="Arial MT"/>
      </rPr>
      <t>AF_08/2023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</si>
  <si>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</si>
  <si>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6.6.6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</si>
  <si>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</si>
  <si>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BASE METÁLICA PARA MASTRO 1 ½"  PARA SPDA - FORNECIMENTO E
</t>
    </r>
    <r>
      <rPr>
        <sz val="7"/>
        <color rgb="FF000000"/>
        <rFont val="Arial MT"/>
      </rPr>
      <t>INSTALAÇÃO. AF_08/2023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</si>
  <si>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</si>
  <si>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6.6.7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</si>
  <si>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</si>
  <si>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CONECTOR GRAMPO METÁLICO TIPO OLHAL, PARA SPDA, PARA HASTE DE ATERRAMENTO DE 3/4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</si>
  <si>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</si>
  <si>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6.6.8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</si>
  <si>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</si>
  <si>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MASTRO 1 ½", COM 3 METROS, PARA SPDA - FORNECIMENTO E
</t>
    </r>
    <r>
      <rPr>
        <sz val="7"/>
        <color rgb="FF000000"/>
        <rFont val="Arial MT"/>
      </rPr>
      <t>INSTALAÇÃO. AF_08/2023</t>
    </r>
  </si>
  <si>
    <r>
      <rPr>
        <sz val="7"/>
        <color theme="1"/>
        <rFont val="Arial MT"/>
      </rPr>
      <t>UN</t>
    </r>
  </si>
  <si>
    <r>
      <rPr>
        <b/>
        <sz val="7"/>
        <color theme="1"/>
        <rFont val="Arial"/>
      </rPr>
      <t>6.7</t>
    </r>
  </si>
  <si>
    <r>
      <rPr>
        <b/>
        <sz val="7"/>
        <color theme="1"/>
        <rFont val="Arial"/>
      </rPr>
      <t>REMOÇÕES DE INTALAÇÕES ELÉTRICAS</t>
    </r>
  </si>
  <si>
    <r>
      <rPr>
        <sz val="7"/>
        <color theme="1"/>
        <rFont val="Arial MT"/>
      </rPr>
      <t>6.7.1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</si>
  <si>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</si>
  <si>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REMOÇÃO DE INTERRUPTORES/TOMADAS ELÉTRICAS, DE FORMA
</t>
    </r>
    <r>
      <rPr>
        <sz val="7"/>
        <color rgb="FF000000"/>
        <rFont val="Arial MT"/>
      </rPr>
      <t>MANUAL, SEM REAPROVEITAMENTO. AF_12/2017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</si>
  <si>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</si>
  <si>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6.7.2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</si>
  <si>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</si>
  <si>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REMOÇÃO DE CABOS ELÉTRICOS, COM SEÇÃO MAIOR QUE 2,5 MM² E MENOR QUE 10 MM², DE FORMA MANUAL, SEM REAPROVEITAMENTO.
</t>
    </r>
    <r>
      <rPr>
        <sz val="7"/>
        <color rgb="FF000000"/>
        <rFont val="Arial MT"/>
      </rPr>
      <t>AF_09/2023</t>
    </r>
  </si>
  <si>
    <r>
      <rPr>
        <sz val="7"/>
        <color theme="1"/>
        <rFont val="Arial MT"/>
      </rPr>
      <t>M</t>
    </r>
  </si>
  <si>
    <r>
      <rPr>
        <b/>
        <sz val="7"/>
        <color theme="1"/>
        <rFont val="Arial"/>
      </rPr>
      <t>PROJETO DE CLIMATIZAÇÃO</t>
    </r>
  </si>
  <si>
    <r>
      <rPr>
        <sz val="7"/>
        <color theme="1"/>
        <rFont val="Arial MT"/>
      </rPr>
      <t>7.1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</si>
  <si>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</si>
  <si>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JOELHO 90 GRAUS, PVC, SOLDÁVEL, DN 20 MM, INSTALADO EM DRENO DE AR CONDICIONADO - FORNECIMENTO E INSTALAÇÃO. AF_08/2022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</si>
  <si>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</si>
  <si>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7.2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</si>
  <si>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</si>
  <si>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TUBO, PVC, SOLDÁVEL, DN 20 MM, INSTALADO EM DRENO DE AR CONDICIONADO - FORNECIMENTO E INSTALAÇÃO. AF_08/2022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</si>
  <si>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</si>
  <si>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7.3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</si>
  <si>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</si>
  <si>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TUBO EM COBRE FLEXÍVEL, DN 1/2", COM ISOLAMENTO, INSTALADO EM RAMAL DE ALIMENTAÇÃO DE AR CONDICIONADO COM CONDENSADORA INDIVIDUAL –FORNECIMENTO E INSTALAÇÃO. AF_12/2015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</si>
  <si>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</si>
  <si>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7.4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</si>
  <si>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</si>
  <si>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TUBO EM COBRE FLEXÍVEL, DN 1/4”, COM ISOLAMENTO, INSTALADO EM RAMAL DE ALIMENTAÇÃO DE AR CONDICIONADO COM CONDENSADORA INDIVIDUAL   FORNECIMENTO E INSTALAÇÃO. AF_12/2015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</si>
  <si>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</si>
  <si>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7.5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</si>
  <si>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</si>
  <si>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TUBO EM COBRE FLEXÍVEL, DN 3/8", COM ISOLAMENTO, INSTALADO EM RAMAL DE ALIMENTAÇÃO DE AR CONDICIONADO COM CONDENSADORA INDIVIDUAL –FORNECIMENTO E INSTALAÇÃO. AF_12/2015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</si>
  <si>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</si>
  <si>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7.6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</si>
  <si>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</si>
  <si>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TUBO EM COBRE FLEXÍVEL, DN 5/8", COM ISOLAMENTO, INSTALADO EM RAMAL DE ALIMENTAÇÃO DE AR CONDICIONADO COM CONDENSADORA INDIVIDUAL –FORNECIMENTO E INSTALAÇÃO. AF_12/2015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</si>
  <si>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</si>
  <si>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7.7</t>
    </r>
  </si>
  <si>
    <r>
      <rPr>
        <sz val="7"/>
        <color theme="1"/>
        <rFont val="Arial MT"/>
      </rPr>
      <t>39.24.152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</si>
  <si>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</si>
  <si>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Cabo de cobre flexível de 3 x 2,5 mm², isolamento 500 V - isolação PP 70°C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</si>
  <si>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</si>
  <si>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7.8</t>
    </r>
  </si>
  <si>
    <r>
      <rPr>
        <sz val="7"/>
        <color theme="1"/>
        <rFont val="Arial MT"/>
      </rPr>
      <t>39.24.154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</si>
  <si>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</si>
  <si>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Cabo de cobre flexível de 3 x 6 mm², isolamento 500 V - isolação PP 70°C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</si>
  <si>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</si>
  <si>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7.9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</si>
  <si>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</si>
  <si>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FURO EM ALVENARIA PARA DIÂMETROS MAIORES QUE 40 MM E
</t>
    </r>
    <r>
      <rPr>
        <sz val="7"/>
        <color rgb="FF000000"/>
        <rFont val="Arial MT"/>
      </rPr>
      <t>MENORES OU IGUAIS A 75 MM. AF_05/2015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</si>
  <si>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</si>
  <si>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7.10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</si>
  <si>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</si>
  <si>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ESPUMA EXPANSIVA DE POLIURETANO, APLICACAO MANUAL - 500 ML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</si>
  <si>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</si>
  <si>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7.11</t>
    </r>
  </si>
  <si>
    <r>
      <rPr>
        <sz val="7"/>
        <color theme="1"/>
        <rFont val="Arial MT"/>
      </rPr>
      <t>Próprio</t>
    </r>
  </si>
  <si>
    <r>
      <rPr>
        <sz val="7"/>
        <color theme="1"/>
        <rFont val="Arial MT"/>
      </rPr>
      <t>REALOCAÇÃO DE AR CONDICIONADOS SPLIT ACIMA DE 30000 BTU/s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</si>
  <si>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</si>
  <si>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7.12</t>
    </r>
  </si>
  <si>
    <r>
      <rPr>
        <sz val="7"/>
        <color theme="1"/>
        <rFont val="Arial MT"/>
      </rPr>
      <t>Próprio</t>
    </r>
  </si>
  <si>
    <r>
      <rPr>
        <sz val="7"/>
        <color theme="1"/>
        <rFont val="Arial MT"/>
      </rPr>
      <t>REALOCAÇÃO DE AR CONDICIONADOS SPLIT ABAIXO DE 30000 BTU/s</t>
    </r>
  </si>
  <si>
    <r>
      <rPr>
        <sz val="7"/>
        <color theme="1"/>
        <rFont val="Arial MT"/>
      </rPr>
      <t>UN</t>
    </r>
  </si>
  <si>
    <r>
      <rPr>
        <b/>
        <sz val="7"/>
        <color theme="1"/>
        <rFont val="Arial"/>
      </rPr>
      <t>PROJETO DE SEGURANÇA CONTRA INCÊNDIO</t>
    </r>
  </si>
  <si>
    <r>
      <rPr>
        <sz val="7"/>
        <color theme="1"/>
        <rFont val="Arial MT"/>
      </rPr>
      <t>8.1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</si>
  <si>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</si>
  <si>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EXTINTOR DE INCÊNDIO PORTÁTIL COM CARGA DE PQS DE 4 KG, CLASSE BC - FORNECIMENTO E INSTALAÇÃO. AF_10/2020_PE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</si>
  <si>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</si>
  <si>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8.2</t>
    </r>
  </si>
  <si>
    <t>50.10.110</t>
  </si>
  <si>
    <r>
      <rPr>
        <sz val="7"/>
        <color rgb="FF000000"/>
        <rFont val="Arial MT"/>
      </rPr>
      <t xml:space="preserve">EXTINTOR DE INCÊNDIO PORTÁTIL COM CARGA DE PQS DE 4 KG, CLASSE
</t>
    </r>
    <r>
      <rPr>
        <sz val="7"/>
        <color rgb="FF000000"/>
        <rFont val="Arial MT"/>
      </rPr>
      <t>ABC - FORNECIMENTO E INSTALAÇÃO.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</si>
  <si>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</si>
  <si>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8.3</t>
    </r>
  </si>
  <si>
    <r>
      <rPr>
        <sz val="7"/>
        <color theme="1"/>
        <rFont val="Arial MT"/>
      </rPr>
      <t>50.05.312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</si>
  <si>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</si>
  <si>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Bloco autônomo de iluminação de emergência LED, com autonomia mínima de 3 horas, fluxo luminoso de 2.000 até 3.000 lúmens, equipado com 2 faróis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</si>
  <si>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</si>
  <si>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8.4</t>
    </r>
  </si>
  <si>
    <r>
      <rPr>
        <sz val="7"/>
        <color theme="1"/>
        <rFont val="Arial MT"/>
      </rPr>
      <t>50.05.072</t>
    </r>
  </si>
  <si>
    <r>
      <rPr>
        <sz val="7"/>
        <color theme="1"/>
        <rFont val="Arial MT"/>
      </rPr>
      <t>CPOS/CDHU</t>
    </r>
  </si>
  <si>
    <r>
      <rPr>
        <sz val="7"/>
        <color rgb="FF000000"/>
        <rFont val="Arial MT"/>
      </rPr>
      <t xml:space="preserve">Luminária de emergência LED de sobrepor, para teto ou parede, autonomia
</t>
    </r>
    <r>
      <rPr>
        <sz val="7"/>
        <color rgb="FF000000"/>
        <rFont val="Arial MT"/>
      </rPr>
      <t>mínima 2 horas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</si>
  <si>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</si>
  <si>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8.5</t>
    </r>
  </si>
  <si>
    <r>
      <rPr>
        <sz val="7"/>
        <color theme="1"/>
        <rFont val="Arial MT"/>
      </rPr>
      <t>97.02.195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</si>
  <si>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</si>
  <si>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Placa de sinalização em PVC fotoluminescente (240x120mm), com indicação de rota de evacuação e saída de emergência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</si>
  <si>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</si>
  <si>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8.6</t>
    </r>
  </si>
  <si>
    <r>
      <rPr>
        <sz val="7"/>
        <color theme="1"/>
        <rFont val="Arial MT"/>
      </rPr>
      <t>97.02.194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</si>
  <si>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</si>
  <si>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Placa de sinalização em PVC fotoluminescente (150x150mm), com indicação de equipamentos de combate à incêndio e alarme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</si>
  <si>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</si>
  <si>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8.7</t>
    </r>
  </si>
  <si>
    <r>
      <rPr>
        <sz val="7"/>
        <color theme="1"/>
        <rFont val="Arial MT"/>
      </rPr>
      <t>Próprio</t>
    </r>
  </si>
  <si>
    <r>
      <rPr>
        <sz val="7"/>
        <color rgb="FF000000"/>
        <rFont val="Arial MT"/>
      </rPr>
      <t xml:space="preserve">PLACA DE SAÍDA DE EMERGÊNCIA LUMINOSA, AUTÔNOMA, FACE ÚNICA -
</t>
    </r>
    <r>
      <rPr>
        <sz val="7"/>
        <color rgb="FF000000"/>
        <rFont val="Arial MT"/>
      </rPr>
      <t>FORNECIMENTO E INSTALAÇÃO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</si>
  <si>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</si>
  <si>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8.8</t>
    </r>
  </si>
  <si>
    <r>
      <rPr>
        <sz val="7"/>
        <color theme="1"/>
        <rFont val="Arial MT"/>
      </rPr>
      <t>97.02.197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</si>
  <si>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</si>
  <si>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Placa de sinalização em PVC, com indicação de alerta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</si>
  <si>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</si>
  <si>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8.9</t>
    </r>
  </si>
  <si>
    <r>
      <rPr>
        <sz val="7"/>
        <color theme="1"/>
        <rFont val="Arial MT"/>
      </rPr>
      <t>97.02.198</t>
    </r>
  </si>
  <si>
    <r>
      <rPr>
        <sz val="7"/>
        <color theme="1"/>
        <rFont val="Arial MT"/>
      </rPr>
      <t>CPOS/CDHU</t>
    </r>
  </si>
  <si>
    <r>
      <rPr>
        <sz val="7"/>
        <color theme="1"/>
        <rFont val="Arial MT"/>
      </rPr>
      <t>Placa de sinalização em PVC, com indicação de proibição normativa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</si>
  <si>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</si>
  <si>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8.10</t>
    </r>
  </si>
  <si>
    <r>
      <rPr>
        <sz val="7"/>
        <color theme="1"/>
        <rFont val="Arial MT"/>
      </rPr>
      <t>30.04.040</t>
    </r>
  </si>
  <si>
    <r>
      <rPr>
        <sz val="7"/>
        <color theme="1"/>
        <rFont val="Arial MT"/>
      </rPr>
      <t>CPOS/CDHU</t>
    </r>
  </si>
  <si>
    <r>
      <rPr>
        <sz val="7"/>
        <color rgb="FF000000"/>
        <rFont val="Arial MT"/>
      </rPr>
      <t xml:space="preserve">Faixa em policarbonato para sinalização visual fotoluminescente, para degraus,
</t>
    </r>
    <r>
      <rPr>
        <sz val="7"/>
        <color rgb="FF000000"/>
        <rFont val="Arial MT"/>
      </rPr>
      <t>comprimento de 20 cm</t>
    </r>
  </si>
  <si>
    <r>
      <rPr>
        <sz val="7"/>
        <color theme="1"/>
        <rFont val="Arial MT"/>
      </rPr>
      <t>UN</t>
    </r>
  </si>
  <si>
    <r>
      <rPr>
        <b/>
        <sz val="7"/>
        <color theme="1"/>
        <rFont val="Arial"/>
      </rPr>
      <t>PROJETO DE INSTALAÇÃO DE GÁS GLP</t>
    </r>
  </si>
  <si>
    <r>
      <rPr>
        <sz val="7"/>
        <color theme="1"/>
        <rFont val="Arial MT"/>
      </rPr>
      <t>9.1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</si>
  <si>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</si>
  <si>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COTOVELO EM BRONZE/LATÃO, DN 15 MM X 1/2”, 90 GRAUS, SEM ANEL DE SOLDA, BOLSA X ROSCA F, INSTALADO EM RAMAL E SUB-RAMAL DE GÁS COMBUSTÍVEL - FORNECIMENTO E INSTALAÇÃO. AF_04/2022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</si>
  <si>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</si>
  <si>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9.2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</si>
  <si>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</si>
  <si>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COTOVELO EM COBRE, DN 15 MM, 90 GRAUS, SEM ANEL DE SOLDA, INSTALADO EM RAMAL E SUB-RAMAL DE GÁS COMBUSTÍVEL -
</t>
    </r>
    <r>
      <rPr>
        <sz val="7"/>
        <color rgb="FF000000"/>
        <rFont val="Arial MT"/>
      </rPr>
      <t>FORNECIMENTO E INSTALAÇÃO. AF_04/2022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</si>
  <si>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</si>
  <si>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9.3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</si>
  <si>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</si>
  <si>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LUVA EM COBRE, DN 15 MM, SEM ANEL DE SOLDA, INSTALADO EM RAMAL E SUB-RAMAL DE GÁS COMBUSTÍVEL - FORNECIMENTO E INSTALAÇÃO.
</t>
    </r>
    <r>
      <rPr>
        <sz val="7"/>
        <color rgb="FF000000"/>
        <rFont val="Arial MT"/>
      </rPr>
      <t>AF_04/2022</t>
    </r>
  </si>
  <si>
    <r>
      <rPr>
        <sz val="7"/>
        <color theme="1"/>
        <rFont val="Arial MT"/>
      </rPr>
      <t>UN</t>
    </r>
  </si>
  <si>
    <r>
      <rPr>
        <sz val="7"/>
        <color theme="1"/>
        <rFont val="Arial MT"/>
      </rPr>
      <t>9.4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</si>
  <si>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</si>
  <si>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TUBO EM COBRE RÍGIDO, DN 15 MM, CLASSE E, SEM ISOLAMENTO, INSTALADO EM RAMAL E SUB-RAMAL DE GÁS COMBUSTÍVEL -
</t>
    </r>
    <r>
      <rPr>
        <sz val="7"/>
        <color rgb="FF000000"/>
        <rFont val="Arial MT"/>
      </rPr>
      <t>FORNECIMENTO E INSTALAÇÃO. AF_04/2022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</si>
  <si>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</si>
  <si>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9.5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</si>
  <si>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</si>
  <si>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REGISTRO OU REGULADOR DE GÁS DE COZINHA - FORNECIMENTO E
</t>
    </r>
    <r>
      <rPr>
        <sz val="7"/>
        <color rgb="FF000000"/>
        <rFont val="Arial MT"/>
      </rPr>
      <t>INSTALAÇÃO. AF_08/2021</t>
    </r>
  </si>
  <si>
    <r>
      <rPr>
        <sz val="7"/>
        <color theme="1"/>
        <rFont val="Arial MT"/>
      </rPr>
      <t>UN</t>
    </r>
  </si>
  <si>
    <r>
      <rPr>
        <b/>
        <sz val="7"/>
        <color theme="1"/>
        <rFont val="Arial"/>
      </rPr>
      <t>ADMINISTRAÇÃO LOCAL</t>
    </r>
  </si>
  <si>
    <r>
      <rPr>
        <sz val="7"/>
        <color theme="1"/>
        <rFont val="Arial MT"/>
      </rPr>
      <t>10.1</t>
    </r>
  </si>
  <si>
    <t>B.01.000.020119</t>
  </si>
  <si>
    <t>Engenheiro senior de elétrica</t>
  </si>
  <si>
    <r>
      <rPr>
        <sz val="7"/>
        <color theme="1"/>
        <rFont val="Arial MT"/>
      </rPr>
      <t>H</t>
    </r>
  </si>
  <si>
    <r>
      <rPr>
        <sz val="7"/>
        <color theme="1"/>
        <rFont val="Arial MT"/>
      </rPr>
      <t>10.2</t>
    </r>
  </si>
  <si>
    <r>
      <rPr>
        <sz val="7"/>
        <color theme="1"/>
        <rFont val="Arial MT"/>
      </rPr>
      <t>Próprio</t>
    </r>
  </si>
  <si>
    <r>
      <rPr>
        <sz val="7"/>
        <color rgb="FF000000"/>
        <rFont val="Arial MT"/>
      </rPr>
      <t xml:space="preserve">ENGENHEIRO CIVIL DE OBRA JUNIOR COM ENCARGOS
</t>
    </r>
    <r>
      <rPr>
        <sz val="7"/>
        <color rgb="FF000000"/>
        <rFont val="Arial MT"/>
      </rPr>
      <t>COMPLEMENTARES - 10 horas semanais - baseado em SINAPI (93565)</t>
    </r>
  </si>
  <si>
    <r>
      <rPr>
        <sz val="7"/>
        <color theme="1"/>
        <rFont val="Arial MT"/>
      </rPr>
      <t>Mês</t>
    </r>
  </si>
  <si>
    <r>
      <rPr>
        <sz val="7"/>
        <color theme="1"/>
        <rFont val="Arial MT"/>
      </rPr>
      <t>10.3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</si>
  <si>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</si>
  <si>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ENCARREGADO GERAL DE OBRAS COM ENCARGOS COMPLEMENTARES</t>
    </r>
  </si>
  <si>
    <r>
      <rPr>
        <sz val="7"/>
        <color theme="1"/>
        <rFont val="Arial MT"/>
      </rPr>
      <t>MES</t>
    </r>
  </si>
  <si>
    <r>
      <rPr>
        <b/>
        <sz val="7"/>
        <color theme="1"/>
        <rFont val="Arial"/>
      </rPr>
      <t>DESMOBILIZAÇÃO E LIMPEZA</t>
    </r>
  </si>
  <si>
    <r>
      <rPr>
        <sz val="7"/>
        <color theme="1"/>
        <rFont val="Arial MT"/>
      </rPr>
      <t>11.1</t>
    </r>
  </si>
  <si>
    <t>05.07.050</t>
  </si>
  <si>
    <t>Remoção de entulho de obra com caçamba metálica - material volumoso e misturado por alvenaria, terra, madeira, papel, plástico e metal</t>
  </si>
  <si>
    <r>
      <rPr>
        <sz val="7"/>
        <color theme="1"/>
        <rFont val="Arial MT"/>
      </rPr>
      <t>m³</t>
    </r>
  </si>
  <si>
    <r>
      <rPr>
        <sz val="7"/>
        <color theme="1"/>
        <rFont val="Arial MT"/>
      </rPr>
      <t>11.2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</si>
  <si>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</si>
  <si>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LIMPEZA DE PISO CERÂMICO OU PORCELANATO COM PANO ÚMIDO.
</t>
    </r>
    <r>
      <rPr>
        <sz val="7"/>
        <color rgb="FF000000"/>
        <rFont val="Arial MT"/>
      </rPr>
      <t>AF_04/2019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</si>
  <si>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</si>
  <si>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11.3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</si>
  <si>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</si>
  <si>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LIMPEZA DE REVESTIMENTO CERÂMICO EM PAREDE COM PANO ÚMIDO
</t>
    </r>
    <r>
      <rPr>
        <sz val="7"/>
        <color rgb="FF000000"/>
        <rFont val="Arial MT"/>
      </rPr>
      <t>AF_04/2019</t>
    </r>
  </si>
  <si>
    <r>
      <rPr>
        <sz val="7"/>
        <color theme="1"/>
        <rFont val="Arial MT"/>
      </rPr>
      <t>m²</t>
    </r>
  </si>
  <si>
    <r>
      <rPr>
        <b/>
        <sz val="7"/>
        <color theme="1"/>
        <rFont val="Arial"/>
      </rPr>
      <t>Total do BDI</t>
    </r>
  </si>
  <si>
    <r>
      <rPr>
        <b/>
        <sz val="7"/>
        <color theme="1"/>
        <rFont val="Arial"/>
      </rPr>
      <t>Total Geral</t>
    </r>
  </si>
  <si>
    <r>
      <rPr>
        <b/>
        <sz val="10"/>
        <color theme="1"/>
        <rFont val="Arial"/>
      </rPr>
      <t>Obra</t>
    </r>
  </si>
  <si>
    <r>
      <rPr>
        <b/>
        <sz val="10"/>
        <color theme="1"/>
        <rFont val="Arial"/>
      </rPr>
      <t>Bancos</t>
    </r>
  </si>
  <si>
    <r>
      <rPr>
        <b/>
        <sz val="10"/>
        <color theme="1"/>
        <rFont val="Arial"/>
      </rPr>
      <t>B.D.I.</t>
    </r>
  </si>
  <si>
    <r>
      <rPr>
        <b/>
        <sz val="10"/>
        <color theme="1"/>
        <rFont val="Arial"/>
      </rPr>
      <t>Encargos Sociais</t>
    </r>
  </si>
  <si>
    <r>
      <rPr>
        <b/>
        <sz val="9"/>
        <color theme="1"/>
        <rFont val="Arial"/>
      </rPr>
      <t>RV02- CÂMARA MUNICIPAL DE IGARAPAVA - SP - ADMINISTRATIVO</t>
    </r>
  </si>
  <si>
    <r>
      <rPr>
        <b/>
        <sz val="9"/>
        <color theme="1"/>
        <rFont val="Arial"/>
      </rPr>
      <t>Desonerado: embutido nos preços unitário dos insumos de mão de obra, de acordo com as bases.</t>
    </r>
  </si>
  <si>
    <r>
      <rPr>
        <b/>
        <sz val="10"/>
        <color theme="1"/>
        <rFont val="Arial"/>
      </rPr>
      <t>Cronograma Físico e Financeiro</t>
    </r>
  </si>
  <si>
    <r>
      <rPr>
        <b/>
        <sz val="10"/>
        <color theme="1"/>
        <rFont val="Arial"/>
      </rPr>
      <t>Item</t>
    </r>
  </si>
  <si>
    <r>
      <rPr>
        <b/>
        <sz val="10"/>
        <color theme="1"/>
        <rFont val="Arial"/>
      </rPr>
      <t>Descrição</t>
    </r>
  </si>
  <si>
    <r>
      <rPr>
        <b/>
        <sz val="10"/>
        <color theme="1"/>
        <rFont val="Arial"/>
      </rPr>
      <t>Total Por Etapa</t>
    </r>
  </si>
  <si>
    <r>
      <rPr>
        <b/>
        <sz val="10"/>
        <color theme="1"/>
        <rFont val="Arial"/>
      </rPr>
      <t>15 DIAS</t>
    </r>
  </si>
  <si>
    <r>
      <rPr>
        <b/>
        <sz val="10"/>
        <color theme="1"/>
        <rFont val="Arial"/>
      </rPr>
      <t>30 DIAS</t>
    </r>
  </si>
  <si>
    <r>
      <rPr>
        <b/>
        <sz val="10"/>
        <color theme="1"/>
        <rFont val="Arial"/>
      </rPr>
      <t>45 DIAS</t>
    </r>
  </si>
  <si>
    <r>
      <rPr>
        <b/>
        <sz val="10"/>
        <color theme="1"/>
        <rFont val="Arial"/>
      </rPr>
      <t>60 DIAS</t>
    </r>
  </si>
  <si>
    <r>
      <rPr>
        <b/>
        <sz val="10"/>
        <color theme="1"/>
        <rFont val="Arial"/>
      </rPr>
      <t>75 DIAS</t>
    </r>
  </si>
  <si>
    <r>
      <rPr>
        <b/>
        <sz val="10"/>
        <color theme="1"/>
        <rFont val="Arial"/>
      </rPr>
      <t>90 DIAS</t>
    </r>
  </si>
  <si>
    <r>
      <rPr>
        <b/>
        <sz val="10"/>
        <color theme="1"/>
        <rFont val="Arial"/>
      </rPr>
      <t>105 DIAS</t>
    </r>
  </si>
  <si>
    <r>
      <rPr>
        <b/>
        <sz val="10"/>
        <color theme="1"/>
        <rFont val="Arial"/>
      </rPr>
      <t>120 DIAS</t>
    </r>
  </si>
  <si>
    <t>SERVIÇOS PRELIMINARES E INICIAIS</t>
  </si>
  <si>
    <r>
      <rPr>
        <b/>
        <sz val="9"/>
        <color theme="1"/>
        <rFont val="Arial"/>
      </rPr>
      <t>PROJETO ARQUITETÔNICO</t>
    </r>
  </si>
  <si>
    <r>
      <rPr>
        <b/>
        <sz val="9"/>
        <color theme="1"/>
        <rFont val="Arial"/>
      </rPr>
      <t>PROJETO ESTRUTURAL</t>
    </r>
  </si>
  <si>
    <r>
      <rPr>
        <b/>
        <sz val="9"/>
        <color theme="1"/>
        <rFont val="Arial"/>
      </rPr>
      <t>PROJETO DE ESTRUTURAS METÁLICAS</t>
    </r>
  </si>
  <si>
    <r>
      <rPr>
        <b/>
        <sz val="9"/>
        <color theme="1"/>
        <rFont val="Arial"/>
      </rPr>
      <t>PROJETO HIDROSSANITÁRIO</t>
    </r>
  </si>
  <si>
    <r>
      <rPr>
        <b/>
        <sz val="9"/>
        <color theme="1"/>
        <rFont val="Arial"/>
      </rPr>
      <t>PROJETO ELÉTRICO</t>
    </r>
  </si>
  <si>
    <r>
      <rPr>
        <b/>
        <sz val="9"/>
        <color theme="1"/>
        <rFont val="Arial"/>
      </rPr>
      <t>PROJETO DE CLIMATIZAÇÃO</t>
    </r>
  </si>
  <si>
    <r>
      <rPr>
        <b/>
        <sz val="9"/>
        <color theme="1"/>
        <rFont val="Arial"/>
      </rPr>
      <t>PROJETO DE SEGURANÇA CONTRA INCÊNDIO</t>
    </r>
  </si>
  <si>
    <r>
      <rPr>
        <b/>
        <sz val="9"/>
        <color theme="1"/>
        <rFont val="Arial"/>
      </rPr>
      <t>PROJETO DE INSTALAÇÃO DE GÁS GLP</t>
    </r>
  </si>
  <si>
    <r>
      <rPr>
        <b/>
        <sz val="9"/>
        <color theme="1"/>
        <rFont val="Arial"/>
      </rPr>
      <t>ADMINISTRAÇÃO LOCAL</t>
    </r>
  </si>
  <si>
    <r>
      <rPr>
        <b/>
        <sz val="9"/>
        <color theme="1"/>
        <rFont val="Arial"/>
      </rPr>
      <t>DESMOBILIZAÇÃO E LIMPEZA</t>
    </r>
  </si>
  <si>
    <r>
      <rPr>
        <b/>
        <sz val="9"/>
        <color theme="1"/>
        <rFont val="Arial"/>
      </rPr>
      <t>Porcentagem</t>
    </r>
  </si>
  <si>
    <r>
      <rPr>
        <b/>
        <sz val="9"/>
        <color theme="1"/>
        <rFont val="Arial"/>
      </rPr>
      <t>Custo</t>
    </r>
  </si>
  <si>
    <r>
      <rPr>
        <b/>
        <sz val="9"/>
        <color theme="1"/>
        <rFont val="Arial"/>
      </rPr>
      <t>Porcentagem Acumulado</t>
    </r>
  </si>
  <si>
    <r>
      <rPr>
        <b/>
        <sz val="9"/>
        <color theme="1"/>
        <rFont val="Arial"/>
      </rPr>
      <t>Custo Acumulado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</si>
</sst>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\ %"/>
    <numFmt numFmtId="165" formatCode="00000000"/>
    <numFmt numFmtId="166" formatCode="0.000"/>
    <numFmt numFmtId="167" formatCode="m\.d\.yy"/>
  </numFmts>
  <fonts count="16">
    <font>
      <sz val="10"/>
      <color rgb="FF000000"/>
      <name val="Times New Roman"/>
      <scheme val="minor"/>
    </font>
    <font>
      <sz val="10"/>
      <color rgb="FF000000"/>
      <name val="Times New Roman"/>
    </font>
    <font>
      <b/>
      <sz val="8"/>
      <color theme="1"/>
      <name val="Arial"/>
    </font>
    <font>
      <b/>
      <sz val="7"/>
      <color theme="1"/>
      <name val="Arial"/>
    </font>
    <font>
      <b/>
      <sz val="7"/>
      <color rgb="FF000000"/>
      <name val="Arial"/>
    </font>
    <font>
      <sz val="10"/>
      <name val="Times New Roman"/>
    </font>
    <font>
      <sz val="7"/>
      <color theme="1"/>
      <name val="Arial"/>
    </font>
    <font>
      <sz val="7"/>
      <color rgb="FF000000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sz val="9"/>
      <color rgb="FF000000"/>
      <name val="Arial"/>
    </font>
    <font>
      <sz val="9"/>
      <color theme="1"/>
      <name val="Arial"/>
    </font>
    <font>
      <b/>
      <sz val="10"/>
      <color rgb="FF000000"/>
      <name val="Times New Roman"/>
    </font>
    <font>
      <b/>
      <sz val="8"/>
      <color rgb="FF000000"/>
      <name val="Arial"/>
    </font>
    <font>
      <sz val="7"/>
      <color theme="1"/>
      <name val="Arial MT"/>
    </font>
    <font>
      <sz val="7"/>
      <color rgb="FF000000"/>
      <name val="Arial MT"/>
    </font>
  </fonts>
  <fills count="5">
    <fill>
      <patternFill patternType="none"/>
    </fill>
    <fill>
      <patternFill patternType="gray125"/>
    </fill>
    <fill>
      <patternFill patternType="solid">
        <fgColor rgb="FFD7EBF6"/>
        <bgColor rgb="FFD7EBF6"/>
      </patternFill>
    </fill>
    <fill>
      <patternFill patternType="solid">
        <fgColor rgb="FFDFEFD7"/>
        <bgColor rgb="FFDFEFD7"/>
      </patternFill>
    </fill>
    <fill>
      <patternFill patternType="solid">
        <fgColor rgb="FFF7F3DF"/>
        <bgColor rgb="FFF7F3D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FF5400"/>
      </bottom>
      <diagonal/>
    </border>
    <border>
      <left style="thin">
        <color rgb="FFCCCCCC"/>
      </left>
      <right/>
      <top style="thin">
        <color rgb="FFFF5400"/>
      </top>
      <bottom/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FF5400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/>
  </cellStyleXfs>
  <cellXfs count="7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0" fontId="4" fillId="0" borderId="0" xfId="0" applyNumberFormat="1" applyFont="1" applyAlignment="1">
      <alignment horizontal="left" vertical="top" shrinkToFi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1" fontId="4" fillId="2" borderId="2" xfId="0" applyNumberFormat="1" applyFont="1" applyFill="1" applyBorder="1" applyAlignment="1">
      <alignment horizontal="left" vertical="top" shrinkToFit="1"/>
    </xf>
    <xf numFmtId="0" fontId="1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right" vertical="top" shrinkToFit="1"/>
    </xf>
    <xf numFmtId="164" fontId="4" fillId="2" borderId="2" xfId="0" applyNumberFormat="1" applyFont="1" applyFill="1" applyBorder="1" applyAlignment="1">
      <alignment horizontal="right" vertical="top" shrinkToFit="1"/>
    </xf>
    <xf numFmtId="0" fontId="6" fillId="3" borderId="2" xfId="0" applyFont="1" applyFill="1" applyBorder="1" applyAlignment="1">
      <alignment horizontal="left" vertical="top" wrapText="1"/>
    </xf>
    <xf numFmtId="165" fontId="7" fillId="3" borderId="2" xfId="0" applyNumberFormat="1" applyFont="1" applyFill="1" applyBorder="1" applyAlignment="1">
      <alignment horizontal="right" vertical="top" shrinkToFit="1"/>
    </xf>
    <xf numFmtId="0" fontId="6" fillId="3" borderId="2" xfId="0" applyFont="1" applyFill="1" applyBorder="1" applyAlignment="1">
      <alignment horizontal="center" vertical="top" wrapText="1"/>
    </xf>
    <xf numFmtId="166" fontId="7" fillId="3" borderId="2" xfId="0" applyNumberFormat="1" applyFont="1" applyFill="1" applyBorder="1" applyAlignment="1">
      <alignment horizontal="right" vertical="top" shrinkToFit="1"/>
    </xf>
    <xf numFmtId="2" fontId="7" fillId="3" borderId="2" xfId="0" applyNumberFormat="1" applyFont="1" applyFill="1" applyBorder="1" applyAlignment="1">
      <alignment horizontal="right" vertical="top" shrinkToFit="1"/>
    </xf>
    <xf numFmtId="0" fontId="6" fillId="3" borderId="2" xfId="0" applyFont="1" applyFill="1" applyBorder="1" applyAlignment="1">
      <alignment horizontal="right" vertical="top" wrapText="1"/>
    </xf>
    <xf numFmtId="1" fontId="7" fillId="3" borderId="2" xfId="0" applyNumberFormat="1" applyFont="1" applyFill="1" applyBorder="1" applyAlignment="1">
      <alignment horizontal="right" vertical="top" shrinkToFit="1"/>
    </xf>
    <xf numFmtId="0" fontId="1" fillId="3" borderId="2" xfId="0" applyFont="1" applyFill="1" applyBorder="1" applyAlignment="1">
      <alignment horizontal="left" vertical="top" wrapText="1"/>
    </xf>
    <xf numFmtId="167" fontId="7" fillId="3" borderId="2" xfId="0" applyNumberFormat="1" applyFont="1" applyFill="1" applyBorder="1" applyAlignment="1">
      <alignment horizontal="left" vertical="top" shrinkToFit="1"/>
    </xf>
    <xf numFmtId="4" fontId="7" fillId="3" borderId="2" xfId="0" applyNumberFormat="1" applyFont="1" applyFill="1" applyBorder="1" applyAlignment="1">
      <alignment horizontal="right" vertical="top" shrinkToFit="1"/>
    </xf>
    <xf numFmtId="2" fontId="4" fillId="2" borderId="2" xfId="0" applyNumberFormat="1" applyFont="1" applyFill="1" applyBorder="1" applyAlignment="1">
      <alignment horizontal="right" vertical="top" shrinkToFit="1"/>
    </xf>
    <xf numFmtId="0" fontId="6" fillId="4" borderId="2" xfId="0" applyFont="1" applyFill="1" applyBorder="1" applyAlignment="1">
      <alignment horizontal="left" vertical="top" wrapText="1"/>
    </xf>
    <xf numFmtId="165" fontId="7" fillId="4" borderId="2" xfId="0" applyNumberFormat="1" applyFont="1" applyFill="1" applyBorder="1" applyAlignment="1">
      <alignment horizontal="right" vertical="top" shrinkToFit="1"/>
    </xf>
    <xf numFmtId="0" fontId="1" fillId="4" borderId="2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top" wrapText="1"/>
    </xf>
    <xf numFmtId="166" fontId="7" fillId="4" borderId="2" xfId="0" applyNumberFormat="1" applyFont="1" applyFill="1" applyBorder="1" applyAlignment="1">
      <alignment horizontal="right" vertical="top" shrinkToFit="1"/>
    </xf>
    <xf numFmtId="2" fontId="7" fillId="4" borderId="2" xfId="0" applyNumberFormat="1" applyFont="1" applyFill="1" applyBorder="1" applyAlignment="1">
      <alignment horizontal="right" vertical="top" shrinkToFit="1"/>
    </xf>
    <xf numFmtId="167" fontId="7" fillId="4" borderId="2" xfId="0" applyNumberFormat="1" applyFont="1" applyFill="1" applyBorder="1" applyAlignment="1">
      <alignment horizontal="left" vertical="top" shrinkToFit="1"/>
    </xf>
    <xf numFmtId="4" fontId="7" fillId="4" borderId="2" xfId="0" applyNumberFormat="1" applyFont="1" applyFill="1" applyBorder="1" applyAlignment="1">
      <alignment horizontal="right" vertical="top" shrinkToFit="1"/>
    </xf>
    <xf numFmtId="4" fontId="4" fillId="0" borderId="0" xfId="0" applyNumberFormat="1" applyFont="1" applyAlignment="1">
      <alignment horizontal="right" vertical="top" shrinkToFi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left" vertical="top" shrinkToFi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right" vertical="top" wrapText="1"/>
    </xf>
    <xf numFmtId="10" fontId="9" fillId="2" borderId="2" xfId="0" applyNumberFormat="1" applyFont="1" applyFill="1" applyBorder="1" applyAlignment="1">
      <alignment horizontal="right" vertical="top" wrapText="1"/>
    </xf>
    <xf numFmtId="10" fontId="1" fillId="2" borderId="2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horizontal="right" vertical="top" wrapText="1"/>
    </xf>
    <xf numFmtId="4" fontId="11" fillId="2" borderId="6" xfId="0" applyNumberFormat="1" applyFont="1" applyFill="1" applyBorder="1" applyAlignment="1">
      <alignment horizontal="right" vertical="top" wrapText="1"/>
    </xf>
    <xf numFmtId="10" fontId="12" fillId="2" borderId="2" xfId="0" applyNumberFormat="1" applyFont="1" applyFill="1" applyBorder="1" applyAlignment="1">
      <alignment horizontal="right" vertical="top" wrapText="1"/>
    </xf>
    <xf numFmtId="10" fontId="1" fillId="2" borderId="7" xfId="0" applyNumberFormat="1" applyFont="1" applyFill="1" applyBorder="1" applyAlignment="1">
      <alignment horizontal="right" vertical="top" wrapText="1"/>
    </xf>
    <xf numFmtId="10" fontId="1" fillId="2" borderId="8" xfId="0" applyNumberFormat="1" applyFont="1" applyFill="1" applyBorder="1" applyAlignment="1">
      <alignment horizontal="right" vertical="top" wrapText="1"/>
    </xf>
    <xf numFmtId="10" fontId="1" fillId="2" borderId="9" xfId="0" applyNumberFormat="1" applyFont="1" applyFill="1" applyBorder="1" applyAlignment="1">
      <alignment horizontal="right" vertical="top" wrapText="1"/>
    </xf>
    <xf numFmtId="4" fontId="12" fillId="2" borderId="10" xfId="0" applyNumberFormat="1" applyFont="1" applyFill="1" applyBorder="1" applyAlignment="1">
      <alignment horizontal="right" vertical="top" wrapText="1"/>
    </xf>
    <xf numFmtId="1" fontId="10" fillId="2" borderId="2" xfId="0" applyNumberFormat="1" applyFont="1" applyFill="1" applyBorder="1" applyAlignment="1">
      <alignment horizontal="left" vertical="top" shrinkToFit="1"/>
    </xf>
    <xf numFmtId="0" fontId="9" fillId="2" borderId="2" xfId="0" applyFont="1" applyFill="1" applyBorder="1" applyAlignment="1">
      <alignment horizontal="left" vertical="top" wrapText="1"/>
    </xf>
    <xf numFmtId="10" fontId="12" fillId="2" borderId="10" xfId="0" applyNumberFormat="1" applyFont="1" applyFill="1" applyBorder="1" applyAlignment="1">
      <alignment horizontal="right" vertical="top" wrapText="1"/>
    </xf>
    <xf numFmtId="10" fontId="1" fillId="2" borderId="11" xfId="0" applyNumberFormat="1" applyFont="1" applyFill="1" applyBorder="1" applyAlignment="1">
      <alignment horizontal="right" vertical="top" wrapText="1"/>
    </xf>
    <xf numFmtId="0" fontId="1" fillId="2" borderId="11" xfId="0" applyFont="1" applyFill="1" applyBorder="1" applyAlignment="1">
      <alignment horizontal="right" vertical="center" wrapText="1"/>
    </xf>
    <xf numFmtId="10" fontId="9" fillId="2" borderId="10" xfId="0" applyNumberFormat="1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left" wrapText="1"/>
    </xf>
    <xf numFmtId="10" fontId="10" fillId="0" borderId="0" xfId="0" applyNumberFormat="1" applyFont="1" applyAlignment="1">
      <alignment horizontal="right" vertical="top" shrinkToFit="1"/>
    </xf>
    <xf numFmtId="4" fontId="10" fillId="0" borderId="0" xfId="0" applyNumberFormat="1" applyFont="1" applyAlignment="1">
      <alignment horizontal="right" vertical="top" shrinkToFi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1" fontId="10" fillId="2" borderId="4" xfId="0" applyNumberFormat="1" applyFont="1" applyFill="1" applyBorder="1" applyAlignment="1">
      <alignment horizontal="left" vertical="top" shrinkToFit="1"/>
    </xf>
    <xf numFmtId="0" fontId="5" fillId="0" borderId="5" xfId="0" applyFont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tabSelected="1" workbookViewId="0"/>
  </sheetViews>
  <sheetFormatPr defaultColWidth="14.44140625" defaultRowHeight="15" customHeight="1"/>
  <cols>
    <col min="1" max="1" width="10.44140625" customWidth="1"/>
    <col min="2" max="2" width="10.6640625" customWidth="1"/>
    <col min="3" max="3" width="14.109375" customWidth="1"/>
    <col min="4" max="4" width="63.88671875" customWidth="1"/>
    <col min="5" max="5" width="8.44140625" customWidth="1"/>
    <col min="6" max="6" width="14" customWidth="1"/>
    <col min="7" max="7" width="13.44140625" customWidth="1"/>
    <col min="8" max="8" width="14" customWidth="1"/>
    <col min="9" max="9" width="13.44140625" customWidth="1"/>
    <col min="10" max="10" width="14" customWidth="1"/>
    <col min="11" max="26" width="8.6640625" customWidth="1"/>
  </cols>
  <sheetData>
    <row r="1" spans="1:10" ht="11.25" customHeight="1">
      <c r="A1" s="1"/>
      <c r="B1" s="1"/>
      <c r="C1" s="1"/>
      <c r="D1" s="2" t="s">
        <v>0</v>
      </c>
      <c r="E1" s="3" t="s">
        <v>1</v>
      </c>
      <c r="F1" s="1"/>
      <c r="G1" s="2" t="s">
        <v>2</v>
      </c>
      <c r="H1" s="1"/>
      <c r="I1" s="66" t="s">
        <v>3</v>
      </c>
      <c r="J1" s="65"/>
    </row>
    <row r="2" spans="1:10" ht="48" customHeight="1">
      <c r="A2" s="4"/>
      <c r="B2" s="4"/>
      <c r="C2" s="4"/>
      <c r="D2" s="5" t="s">
        <v>4</v>
      </c>
      <c r="E2" s="67" t="s">
        <v>5</v>
      </c>
      <c r="F2" s="65"/>
      <c r="G2" s="6">
        <v>0.27839999999999998</v>
      </c>
      <c r="H2" s="4"/>
      <c r="I2" s="67" t="s">
        <v>6</v>
      </c>
      <c r="J2" s="65"/>
    </row>
    <row r="3" spans="1:10" ht="22.5" customHeight="1">
      <c r="A3" s="7"/>
      <c r="B3" s="7"/>
      <c r="C3" s="7"/>
      <c r="D3" s="8" t="s">
        <v>7</v>
      </c>
      <c r="E3" s="68"/>
      <c r="F3" s="69"/>
      <c r="G3" s="7"/>
      <c r="H3" s="7"/>
      <c r="I3" s="68"/>
      <c r="J3" s="69"/>
    </row>
    <row r="4" spans="1:10" ht="22.5" customHeight="1">
      <c r="A4" s="9" t="s">
        <v>8</v>
      </c>
      <c r="B4" s="10" t="s">
        <v>9</v>
      </c>
      <c r="C4" s="9" t="s">
        <v>10</v>
      </c>
      <c r="D4" s="9" t="s">
        <v>11</v>
      </c>
      <c r="E4" s="11" t="s">
        <v>12</v>
      </c>
      <c r="F4" s="10" t="s">
        <v>13</v>
      </c>
      <c r="G4" s="10" t="s">
        <v>14</v>
      </c>
      <c r="H4" s="12" t="s">
        <v>15</v>
      </c>
      <c r="I4" s="10" t="s">
        <v>16</v>
      </c>
      <c r="J4" s="10" t="s">
        <v>17</v>
      </c>
    </row>
    <row r="5" spans="1:10" ht="17.25" customHeight="1">
      <c r="A5" s="13">
        <v>1</v>
      </c>
      <c r="B5" s="14"/>
      <c r="C5" s="14"/>
      <c r="D5" s="15" t="s">
        <v>18</v>
      </c>
      <c r="E5" s="14"/>
      <c r="F5" s="14"/>
      <c r="G5" s="14"/>
      <c r="H5" s="14"/>
      <c r="I5" s="16">
        <f>SUM(I6:I10)</f>
        <v>0</v>
      </c>
      <c r="J5" s="17"/>
    </row>
    <row r="6" spans="1:10" ht="19.5" customHeight="1">
      <c r="A6" s="18" t="s">
        <v>19</v>
      </c>
      <c r="B6" s="19" t="s">
        <v>20</v>
      </c>
      <c r="C6" s="18" t="s">
        <v>21</v>
      </c>
      <c r="D6" s="18" t="s">
        <v>22</v>
      </c>
      <c r="E6" s="20" t="s">
        <v>23</v>
      </c>
      <c r="F6" s="21">
        <v>9</v>
      </c>
      <c r="G6" s="22">
        <v>0</v>
      </c>
      <c r="H6" s="22">
        <f t="shared" ref="H6:H10" si="0">(G6*$G$2)+G6</f>
        <v>0</v>
      </c>
      <c r="I6" s="22">
        <f t="shared" ref="I6:I10" si="1">F6*H6</f>
        <v>0</v>
      </c>
      <c r="J6" s="17"/>
    </row>
    <row r="7" spans="1:10" ht="17.25" customHeight="1">
      <c r="A7" s="18" t="s">
        <v>24</v>
      </c>
      <c r="B7" s="23" t="s">
        <v>25</v>
      </c>
      <c r="C7" s="18" t="s">
        <v>26</v>
      </c>
      <c r="D7" s="18" t="s">
        <v>27</v>
      </c>
      <c r="E7" s="20" t="s">
        <v>28</v>
      </c>
      <c r="F7" s="21">
        <v>10</v>
      </c>
      <c r="G7" s="22">
        <v>0</v>
      </c>
      <c r="H7" s="22">
        <f t="shared" si="0"/>
        <v>0</v>
      </c>
      <c r="I7" s="22">
        <f t="shared" si="1"/>
        <v>0</v>
      </c>
      <c r="J7" s="17"/>
    </row>
    <row r="8" spans="1:10" ht="17.25" customHeight="1">
      <c r="A8" s="18" t="s">
        <v>29</v>
      </c>
      <c r="B8" s="23" t="s">
        <v>30</v>
      </c>
      <c r="C8" s="18" t="s">
        <v>31</v>
      </c>
      <c r="D8" s="18" t="s">
        <v>32</v>
      </c>
      <c r="E8" s="20" t="s">
        <v>33</v>
      </c>
      <c r="F8" s="21">
        <v>60</v>
      </c>
      <c r="G8" s="22">
        <v>0</v>
      </c>
      <c r="H8" s="22">
        <f t="shared" si="0"/>
        <v>0</v>
      </c>
      <c r="I8" s="22">
        <f t="shared" si="1"/>
        <v>0</v>
      </c>
      <c r="J8" s="17"/>
    </row>
    <row r="9" spans="1:10" ht="27.75" customHeight="1">
      <c r="A9" s="18" t="s">
        <v>34</v>
      </c>
      <c r="B9" s="24">
        <v>99059</v>
      </c>
      <c r="C9" s="18" t="s">
        <v>35</v>
      </c>
      <c r="D9" s="18" t="s">
        <v>36</v>
      </c>
      <c r="E9" s="20" t="s">
        <v>37</v>
      </c>
      <c r="F9" s="21">
        <v>62.1</v>
      </c>
      <c r="G9" s="22">
        <v>0</v>
      </c>
      <c r="H9" s="22">
        <f t="shared" si="0"/>
        <v>0</v>
      </c>
      <c r="I9" s="22">
        <f t="shared" si="1"/>
        <v>0</v>
      </c>
      <c r="J9" s="17"/>
    </row>
    <row r="10" spans="1:10" ht="18.75" customHeight="1">
      <c r="A10" s="18" t="s">
        <v>38</v>
      </c>
      <c r="B10" s="24">
        <v>99814</v>
      </c>
      <c r="C10" s="18" t="s">
        <v>39</v>
      </c>
      <c r="D10" s="18" t="s">
        <v>40</v>
      </c>
      <c r="E10" s="20" t="s">
        <v>41</v>
      </c>
      <c r="F10" s="21">
        <v>830.54</v>
      </c>
      <c r="G10" s="22">
        <v>0</v>
      </c>
      <c r="H10" s="22">
        <f t="shared" si="0"/>
        <v>0</v>
      </c>
      <c r="I10" s="22">
        <f t="shared" si="1"/>
        <v>0</v>
      </c>
      <c r="J10" s="17"/>
    </row>
    <row r="11" spans="1:10" ht="17.25" customHeight="1">
      <c r="A11" s="13">
        <v>2</v>
      </c>
      <c r="B11" s="14"/>
      <c r="C11" s="14"/>
      <c r="D11" s="15" t="s">
        <v>42</v>
      </c>
      <c r="E11" s="14"/>
      <c r="F11" s="14"/>
      <c r="G11" s="14"/>
      <c r="H11" s="14"/>
      <c r="I11" s="16">
        <f>SUM(I12,I28,I33,I45,I50,I52,I56,I62,I64,I73)</f>
        <v>0</v>
      </c>
      <c r="J11" s="17"/>
    </row>
    <row r="12" spans="1:10" ht="17.25" customHeight="1">
      <c r="A12" s="15" t="s">
        <v>43</v>
      </c>
      <c r="B12" s="14"/>
      <c r="C12" s="14"/>
      <c r="D12" s="15" t="s">
        <v>44</v>
      </c>
      <c r="E12" s="14"/>
      <c r="F12" s="14"/>
      <c r="G12" s="14"/>
      <c r="H12" s="14"/>
      <c r="I12" s="16">
        <f>SUM(I13:I27)</f>
        <v>0</v>
      </c>
      <c r="J12" s="17"/>
    </row>
    <row r="13" spans="1:10" ht="27.75" customHeight="1">
      <c r="A13" s="18" t="s">
        <v>45</v>
      </c>
      <c r="B13" s="24">
        <v>97625</v>
      </c>
      <c r="C13" s="18" t="s">
        <v>46</v>
      </c>
      <c r="D13" s="18" t="s">
        <v>47</v>
      </c>
      <c r="E13" s="20" t="s">
        <v>48</v>
      </c>
      <c r="F13" s="21">
        <v>79.7</v>
      </c>
      <c r="G13" s="22">
        <v>0</v>
      </c>
      <c r="H13" s="22">
        <f t="shared" ref="H13:H27" si="2">(G13*$G$2)+G13</f>
        <v>0</v>
      </c>
      <c r="I13" s="22">
        <f t="shared" ref="I13:I27" si="3">F13*H13</f>
        <v>0</v>
      </c>
      <c r="J13" s="17"/>
    </row>
    <row r="14" spans="1:10" ht="27.75" customHeight="1">
      <c r="A14" s="18" t="s">
        <v>49</v>
      </c>
      <c r="B14" s="24">
        <v>97627</v>
      </c>
      <c r="C14" s="18" t="s">
        <v>50</v>
      </c>
      <c r="D14" s="25" t="s">
        <v>51</v>
      </c>
      <c r="E14" s="20" t="s">
        <v>52</v>
      </c>
      <c r="F14" s="21">
        <v>2.6</v>
      </c>
      <c r="G14" s="22">
        <v>0</v>
      </c>
      <c r="H14" s="22">
        <f t="shared" si="2"/>
        <v>0</v>
      </c>
      <c r="I14" s="22">
        <f t="shared" si="3"/>
        <v>0</v>
      </c>
      <c r="J14" s="17"/>
    </row>
    <row r="15" spans="1:10" ht="27.75" customHeight="1">
      <c r="A15" s="18" t="s">
        <v>53</v>
      </c>
      <c r="B15" s="24">
        <v>104790</v>
      </c>
      <c r="C15" s="18" t="s">
        <v>54</v>
      </c>
      <c r="D15" s="18" t="s">
        <v>55</v>
      </c>
      <c r="E15" s="20" t="s">
        <v>56</v>
      </c>
      <c r="F15" s="21">
        <v>9.0299999999999994</v>
      </c>
      <c r="G15" s="22">
        <v>0</v>
      </c>
      <c r="H15" s="22">
        <f t="shared" si="2"/>
        <v>0</v>
      </c>
      <c r="I15" s="22">
        <f t="shared" si="3"/>
        <v>0</v>
      </c>
      <c r="J15" s="17"/>
    </row>
    <row r="16" spans="1:10" ht="27.75" customHeight="1">
      <c r="A16" s="18" t="s">
        <v>57</v>
      </c>
      <c r="B16" s="24">
        <v>97629</v>
      </c>
      <c r="C16" s="18" t="s">
        <v>58</v>
      </c>
      <c r="D16" s="18" t="s">
        <v>59</v>
      </c>
      <c r="E16" s="20" t="s">
        <v>60</v>
      </c>
      <c r="F16" s="21">
        <v>3.24</v>
      </c>
      <c r="G16" s="22">
        <v>0</v>
      </c>
      <c r="H16" s="22">
        <f t="shared" si="2"/>
        <v>0</v>
      </c>
      <c r="I16" s="22">
        <f t="shared" si="3"/>
        <v>0</v>
      </c>
      <c r="J16" s="17"/>
    </row>
    <row r="17" spans="1:10" ht="19.5" customHeight="1">
      <c r="A17" s="18" t="s">
        <v>61</v>
      </c>
      <c r="B17" s="24">
        <v>97640</v>
      </c>
      <c r="C17" s="18" t="s">
        <v>62</v>
      </c>
      <c r="D17" s="25" t="s">
        <v>63</v>
      </c>
      <c r="E17" s="20" t="s">
        <v>64</v>
      </c>
      <c r="F17" s="21">
        <v>88.5</v>
      </c>
      <c r="G17" s="22">
        <v>0</v>
      </c>
      <c r="H17" s="22">
        <f t="shared" si="2"/>
        <v>0</v>
      </c>
      <c r="I17" s="22">
        <f t="shared" si="3"/>
        <v>0</v>
      </c>
      <c r="J17" s="17"/>
    </row>
    <row r="18" spans="1:10" ht="27.75" customHeight="1">
      <c r="A18" s="18" t="s">
        <v>65</v>
      </c>
      <c r="B18" s="24">
        <v>97634</v>
      </c>
      <c r="C18" s="18" t="s">
        <v>66</v>
      </c>
      <c r="D18" s="18" t="s">
        <v>67</v>
      </c>
      <c r="E18" s="20" t="s">
        <v>68</v>
      </c>
      <c r="F18" s="21">
        <v>230.4</v>
      </c>
      <c r="G18" s="22">
        <v>0</v>
      </c>
      <c r="H18" s="22">
        <f t="shared" si="2"/>
        <v>0</v>
      </c>
      <c r="I18" s="22">
        <f t="shared" si="3"/>
        <v>0</v>
      </c>
      <c r="J18" s="17"/>
    </row>
    <row r="19" spans="1:10" ht="19.5" customHeight="1">
      <c r="A19" s="18" t="s">
        <v>69</v>
      </c>
      <c r="B19" s="24">
        <v>97644</v>
      </c>
      <c r="C19" s="18" t="s">
        <v>70</v>
      </c>
      <c r="D19" s="25" t="s">
        <v>71</v>
      </c>
      <c r="E19" s="20" t="s">
        <v>72</v>
      </c>
      <c r="F19" s="21">
        <v>60.44</v>
      </c>
      <c r="G19" s="22">
        <v>0</v>
      </c>
      <c r="H19" s="22">
        <f t="shared" si="2"/>
        <v>0</v>
      </c>
      <c r="I19" s="22">
        <f t="shared" si="3"/>
        <v>0</v>
      </c>
      <c r="J19" s="17"/>
    </row>
    <row r="20" spans="1:10" ht="18.75" customHeight="1">
      <c r="A20" s="18" t="s">
        <v>73</v>
      </c>
      <c r="B20" s="24">
        <v>102191</v>
      </c>
      <c r="C20" s="18" t="s">
        <v>74</v>
      </c>
      <c r="D20" s="18" t="s">
        <v>75</v>
      </c>
      <c r="E20" s="20" t="s">
        <v>76</v>
      </c>
      <c r="F20" s="21">
        <v>17.7</v>
      </c>
      <c r="G20" s="22">
        <v>0</v>
      </c>
      <c r="H20" s="22">
        <f t="shared" si="2"/>
        <v>0</v>
      </c>
      <c r="I20" s="22">
        <f t="shared" si="3"/>
        <v>0</v>
      </c>
      <c r="J20" s="17"/>
    </row>
    <row r="21" spans="1:10" ht="19.5" customHeight="1">
      <c r="A21" s="18" t="s">
        <v>77</v>
      </c>
      <c r="B21" s="24">
        <v>97663</v>
      </c>
      <c r="C21" s="18" t="s">
        <v>78</v>
      </c>
      <c r="D21" s="25" t="s">
        <v>79</v>
      </c>
      <c r="E21" s="20" t="s">
        <v>80</v>
      </c>
      <c r="F21" s="21">
        <v>2</v>
      </c>
      <c r="G21" s="22">
        <v>0</v>
      </c>
      <c r="H21" s="22">
        <f t="shared" si="2"/>
        <v>0</v>
      </c>
      <c r="I21" s="22">
        <f t="shared" si="3"/>
        <v>0</v>
      </c>
      <c r="J21" s="17"/>
    </row>
    <row r="22" spans="1:10" ht="19.5" customHeight="1">
      <c r="A22" s="26">
        <v>40210</v>
      </c>
      <c r="B22" s="24">
        <v>97664</v>
      </c>
      <c r="C22" s="18" t="s">
        <v>81</v>
      </c>
      <c r="D22" s="25" t="s">
        <v>82</v>
      </c>
      <c r="E22" s="20" t="s">
        <v>83</v>
      </c>
      <c r="F22" s="21">
        <v>8</v>
      </c>
      <c r="G22" s="22">
        <v>0</v>
      </c>
      <c r="H22" s="22">
        <f t="shared" si="2"/>
        <v>0</v>
      </c>
      <c r="I22" s="22">
        <f t="shared" si="3"/>
        <v>0</v>
      </c>
      <c r="J22" s="17"/>
    </row>
    <row r="23" spans="1:10" ht="27.75" customHeight="1">
      <c r="A23" s="26">
        <v>40575</v>
      </c>
      <c r="B23" s="24">
        <v>98527</v>
      </c>
      <c r="C23" s="18" t="s">
        <v>84</v>
      </c>
      <c r="D23" s="18" t="s">
        <v>85</v>
      </c>
      <c r="E23" s="20" t="s">
        <v>86</v>
      </c>
      <c r="F23" s="21">
        <v>1</v>
      </c>
      <c r="G23" s="22">
        <v>0</v>
      </c>
      <c r="H23" s="22">
        <f t="shared" si="2"/>
        <v>0</v>
      </c>
      <c r="I23" s="22">
        <f t="shared" si="3"/>
        <v>0</v>
      </c>
      <c r="J23" s="17"/>
    </row>
    <row r="24" spans="1:10" ht="19.5" customHeight="1">
      <c r="A24" s="26">
        <v>40940</v>
      </c>
      <c r="B24" s="24">
        <v>104803</v>
      </c>
      <c r="C24" s="18" t="s">
        <v>87</v>
      </c>
      <c r="D24" s="25" t="s">
        <v>88</v>
      </c>
      <c r="E24" s="20" t="s">
        <v>89</v>
      </c>
      <c r="F24" s="21">
        <v>54.8</v>
      </c>
      <c r="G24" s="22">
        <v>0</v>
      </c>
      <c r="H24" s="22">
        <f t="shared" si="2"/>
        <v>0</v>
      </c>
      <c r="I24" s="22">
        <f t="shared" si="3"/>
        <v>0</v>
      </c>
      <c r="J24" s="17"/>
    </row>
    <row r="25" spans="1:10" ht="27.75" customHeight="1">
      <c r="A25" s="26">
        <v>41306</v>
      </c>
      <c r="B25" s="24">
        <v>97647</v>
      </c>
      <c r="C25" s="18" t="s">
        <v>90</v>
      </c>
      <c r="D25" s="18" t="s">
        <v>91</v>
      </c>
      <c r="E25" s="20" t="s">
        <v>92</v>
      </c>
      <c r="F25" s="21">
        <v>303.42</v>
      </c>
      <c r="G25" s="22">
        <v>0</v>
      </c>
      <c r="H25" s="22">
        <f t="shared" si="2"/>
        <v>0</v>
      </c>
      <c r="I25" s="22">
        <f t="shared" si="3"/>
        <v>0</v>
      </c>
      <c r="J25" s="17"/>
    </row>
    <row r="26" spans="1:10" ht="19.5" customHeight="1">
      <c r="A26" s="26">
        <v>41671</v>
      </c>
      <c r="B26" s="24">
        <v>97650</v>
      </c>
      <c r="C26" s="18" t="s">
        <v>93</v>
      </c>
      <c r="D26" s="25" t="s">
        <v>94</v>
      </c>
      <c r="E26" s="20" t="s">
        <v>95</v>
      </c>
      <c r="F26" s="21">
        <v>42.5</v>
      </c>
      <c r="G26" s="22">
        <v>0</v>
      </c>
      <c r="H26" s="22">
        <f t="shared" si="2"/>
        <v>0</v>
      </c>
      <c r="I26" s="22">
        <f t="shared" si="3"/>
        <v>0</v>
      </c>
      <c r="J26" s="17"/>
    </row>
    <row r="27" spans="1:10" ht="19.5" customHeight="1">
      <c r="A27" s="26">
        <v>42036</v>
      </c>
      <c r="B27" s="24">
        <v>97655</v>
      </c>
      <c r="C27" s="18" t="s">
        <v>96</v>
      </c>
      <c r="D27" s="25" t="s">
        <v>97</v>
      </c>
      <c r="E27" s="20" t="s">
        <v>98</v>
      </c>
      <c r="F27" s="21">
        <v>8</v>
      </c>
      <c r="G27" s="22">
        <v>0</v>
      </c>
      <c r="H27" s="22">
        <f t="shared" si="2"/>
        <v>0</v>
      </c>
      <c r="I27" s="22">
        <f t="shared" si="3"/>
        <v>0</v>
      </c>
      <c r="J27" s="17"/>
    </row>
    <row r="28" spans="1:10" ht="17.25" customHeight="1">
      <c r="A28" s="15" t="s">
        <v>99</v>
      </c>
      <c r="B28" s="14"/>
      <c r="C28" s="14"/>
      <c r="D28" s="15" t="s">
        <v>100</v>
      </c>
      <c r="E28" s="14"/>
      <c r="F28" s="14"/>
      <c r="G28" s="14"/>
      <c r="H28" s="14"/>
      <c r="I28" s="16">
        <f>SUM(I29:I32)</f>
        <v>0</v>
      </c>
      <c r="J28" s="17"/>
    </row>
    <row r="29" spans="1:10" ht="37.5" customHeight="1">
      <c r="A29" s="18" t="s">
        <v>101</v>
      </c>
      <c r="B29" s="24">
        <v>103334</v>
      </c>
      <c r="C29" s="18" t="s">
        <v>102</v>
      </c>
      <c r="D29" s="25" t="s">
        <v>103</v>
      </c>
      <c r="E29" s="20" t="s">
        <v>104</v>
      </c>
      <c r="F29" s="21">
        <v>275.35000000000002</v>
      </c>
      <c r="G29" s="22">
        <v>0</v>
      </c>
      <c r="H29" s="22">
        <f t="shared" ref="H29:H32" si="4">(G29*$G$2)+G29</f>
        <v>0</v>
      </c>
      <c r="I29" s="22">
        <f t="shared" ref="I29:I32" si="5">F29*H29</f>
        <v>0</v>
      </c>
      <c r="J29" s="17"/>
    </row>
    <row r="30" spans="1:10" ht="37.5" customHeight="1">
      <c r="A30" s="18" t="s">
        <v>105</v>
      </c>
      <c r="B30" s="24">
        <v>104719</v>
      </c>
      <c r="C30" s="18" t="s">
        <v>106</v>
      </c>
      <c r="D30" s="25" t="s">
        <v>107</v>
      </c>
      <c r="E30" s="20" t="s">
        <v>108</v>
      </c>
      <c r="F30" s="21">
        <v>43.66</v>
      </c>
      <c r="G30" s="22">
        <v>0</v>
      </c>
      <c r="H30" s="22">
        <f t="shared" si="4"/>
        <v>0</v>
      </c>
      <c r="I30" s="22">
        <f t="shared" si="5"/>
        <v>0</v>
      </c>
      <c r="J30" s="17"/>
    </row>
    <row r="31" spans="1:10" ht="18.75" customHeight="1">
      <c r="A31" s="18" t="s">
        <v>109</v>
      </c>
      <c r="B31" s="24">
        <v>105023</v>
      </c>
      <c r="C31" s="18" t="s">
        <v>110</v>
      </c>
      <c r="D31" s="18" t="s">
        <v>111</v>
      </c>
      <c r="E31" s="20" t="s">
        <v>112</v>
      </c>
      <c r="F31" s="21">
        <v>16.649999999999999</v>
      </c>
      <c r="G31" s="22">
        <v>0</v>
      </c>
      <c r="H31" s="22">
        <f t="shared" si="4"/>
        <v>0</v>
      </c>
      <c r="I31" s="22">
        <f t="shared" si="5"/>
        <v>0</v>
      </c>
      <c r="J31" s="17"/>
    </row>
    <row r="32" spans="1:10" ht="18.75" customHeight="1">
      <c r="A32" s="18" t="s">
        <v>113</v>
      </c>
      <c r="B32" s="24">
        <v>105029</v>
      </c>
      <c r="C32" s="18" t="s">
        <v>114</v>
      </c>
      <c r="D32" s="18" t="s">
        <v>115</v>
      </c>
      <c r="E32" s="20" t="s">
        <v>116</v>
      </c>
      <c r="F32" s="21">
        <v>8.75</v>
      </c>
      <c r="G32" s="22">
        <v>0</v>
      </c>
      <c r="H32" s="22">
        <f t="shared" si="4"/>
        <v>0</v>
      </c>
      <c r="I32" s="22">
        <f t="shared" si="5"/>
        <v>0</v>
      </c>
      <c r="J32" s="17"/>
    </row>
    <row r="33" spans="1:10" ht="12.75" customHeight="1">
      <c r="A33" s="15" t="s">
        <v>117</v>
      </c>
      <c r="B33" s="14"/>
      <c r="C33" s="14"/>
      <c r="D33" s="15" t="s">
        <v>118</v>
      </c>
      <c r="E33" s="14"/>
      <c r="F33" s="14"/>
      <c r="G33" s="14"/>
      <c r="H33" s="14"/>
      <c r="I33" s="16">
        <f>SUM(I34:I44)</f>
        <v>0</v>
      </c>
      <c r="J33" s="17"/>
    </row>
    <row r="34" spans="1:10" ht="12.75" customHeight="1">
      <c r="A34" s="18" t="s">
        <v>119</v>
      </c>
      <c r="B34" s="24">
        <v>90789</v>
      </c>
      <c r="C34" s="18" t="s">
        <v>120</v>
      </c>
      <c r="D34" s="18" t="s">
        <v>121</v>
      </c>
      <c r="E34" s="20" t="s">
        <v>122</v>
      </c>
      <c r="F34" s="21">
        <v>1</v>
      </c>
      <c r="G34" s="22">
        <v>0</v>
      </c>
      <c r="H34" s="22">
        <f t="shared" ref="H34:H44" si="6">(G34*$G$2)+G34</f>
        <v>0</v>
      </c>
      <c r="I34" s="22">
        <f t="shared" ref="I34:I44" si="7">F34*H34</f>
        <v>0</v>
      </c>
      <c r="J34" s="17"/>
    </row>
    <row r="35" spans="1:10" ht="12.75" customHeight="1">
      <c r="A35" s="18" t="s">
        <v>123</v>
      </c>
      <c r="B35" s="24">
        <v>90790</v>
      </c>
      <c r="C35" s="18" t="s">
        <v>124</v>
      </c>
      <c r="D35" s="18" t="s">
        <v>125</v>
      </c>
      <c r="E35" s="20" t="s">
        <v>126</v>
      </c>
      <c r="F35" s="21">
        <v>2</v>
      </c>
      <c r="G35" s="22">
        <v>0</v>
      </c>
      <c r="H35" s="22">
        <f t="shared" si="6"/>
        <v>0</v>
      </c>
      <c r="I35" s="22">
        <f t="shared" si="7"/>
        <v>0</v>
      </c>
      <c r="J35" s="17"/>
    </row>
    <row r="36" spans="1:10" ht="12.75" customHeight="1">
      <c r="A36" s="18" t="s">
        <v>127</v>
      </c>
      <c r="B36" s="24">
        <v>100675</v>
      </c>
      <c r="C36" s="18" t="s">
        <v>128</v>
      </c>
      <c r="D36" s="18" t="s">
        <v>129</v>
      </c>
      <c r="E36" s="20" t="s">
        <v>130</v>
      </c>
      <c r="F36" s="21">
        <v>5</v>
      </c>
      <c r="G36" s="27">
        <v>0</v>
      </c>
      <c r="H36" s="22">
        <f t="shared" si="6"/>
        <v>0</v>
      </c>
      <c r="I36" s="22">
        <f t="shared" si="7"/>
        <v>0</v>
      </c>
      <c r="J36" s="17"/>
    </row>
    <row r="37" spans="1:10" ht="12.75" customHeight="1">
      <c r="A37" s="18" t="s">
        <v>131</v>
      </c>
      <c r="B37" s="24">
        <v>90838</v>
      </c>
      <c r="C37" s="18" t="s">
        <v>132</v>
      </c>
      <c r="D37" s="25" t="s">
        <v>133</v>
      </c>
      <c r="E37" s="20" t="s">
        <v>134</v>
      </c>
      <c r="F37" s="21">
        <v>4</v>
      </c>
      <c r="G37" s="27">
        <v>0</v>
      </c>
      <c r="H37" s="22">
        <f t="shared" si="6"/>
        <v>0</v>
      </c>
      <c r="I37" s="22">
        <f t="shared" si="7"/>
        <v>0</v>
      </c>
      <c r="J37" s="17"/>
    </row>
    <row r="38" spans="1:10" ht="12.75" customHeight="1">
      <c r="A38" s="18" t="s">
        <v>135</v>
      </c>
      <c r="B38" s="23">
        <v>102184</v>
      </c>
      <c r="C38" s="18" t="s">
        <v>136</v>
      </c>
      <c r="D38" s="18" t="s">
        <v>137</v>
      </c>
      <c r="E38" s="20" t="s">
        <v>138</v>
      </c>
      <c r="F38" s="21">
        <v>1</v>
      </c>
      <c r="G38" s="27">
        <v>0</v>
      </c>
      <c r="H38" s="22">
        <f t="shared" si="6"/>
        <v>0</v>
      </c>
      <c r="I38" s="22">
        <f t="shared" si="7"/>
        <v>0</v>
      </c>
      <c r="J38" s="17"/>
    </row>
    <row r="39" spans="1:10" ht="12.75" customHeight="1">
      <c r="A39" s="18" t="s">
        <v>139</v>
      </c>
      <c r="B39" s="24">
        <v>100701</v>
      </c>
      <c r="C39" s="18" t="s">
        <v>140</v>
      </c>
      <c r="D39" s="25" t="s">
        <v>141</v>
      </c>
      <c r="E39" s="20" t="s">
        <v>142</v>
      </c>
      <c r="F39" s="21">
        <v>1.68</v>
      </c>
      <c r="G39" s="22">
        <v>0</v>
      </c>
      <c r="H39" s="22">
        <f t="shared" si="6"/>
        <v>0</v>
      </c>
      <c r="I39" s="22">
        <f t="shared" si="7"/>
        <v>0</v>
      </c>
      <c r="J39" s="17"/>
    </row>
    <row r="40" spans="1:10" ht="12.75" customHeight="1">
      <c r="A40" s="18" t="s">
        <v>143</v>
      </c>
      <c r="B40" s="24">
        <v>102179</v>
      </c>
      <c r="C40" s="18" t="s">
        <v>144</v>
      </c>
      <c r="D40" s="25" t="s">
        <v>145</v>
      </c>
      <c r="E40" s="20" t="s">
        <v>146</v>
      </c>
      <c r="F40" s="21">
        <v>1.6</v>
      </c>
      <c r="G40" s="22">
        <v>0</v>
      </c>
      <c r="H40" s="22">
        <f t="shared" si="6"/>
        <v>0</v>
      </c>
      <c r="I40" s="22">
        <f t="shared" si="7"/>
        <v>0</v>
      </c>
      <c r="J40" s="17"/>
    </row>
    <row r="41" spans="1:10" ht="12.75" customHeight="1">
      <c r="A41" s="18" t="s">
        <v>147</v>
      </c>
      <c r="B41" s="23">
        <v>94573</v>
      </c>
      <c r="C41" s="18" t="s">
        <v>148</v>
      </c>
      <c r="D41" s="25" t="s">
        <v>149</v>
      </c>
      <c r="E41" s="20" t="s">
        <v>150</v>
      </c>
      <c r="F41" s="21">
        <v>4.32</v>
      </c>
      <c r="G41" s="22">
        <v>0</v>
      </c>
      <c r="H41" s="22">
        <f t="shared" si="6"/>
        <v>0</v>
      </c>
      <c r="I41" s="22">
        <f t="shared" si="7"/>
        <v>0</v>
      </c>
      <c r="J41" s="17"/>
    </row>
    <row r="42" spans="1:10" ht="12.75" customHeight="1">
      <c r="A42" s="18" t="s">
        <v>151</v>
      </c>
      <c r="B42" s="23">
        <v>94569</v>
      </c>
      <c r="C42" s="18" t="s">
        <v>152</v>
      </c>
      <c r="D42" s="25" t="s">
        <v>153</v>
      </c>
      <c r="E42" s="20" t="s">
        <v>154</v>
      </c>
      <c r="F42" s="21">
        <v>1.91</v>
      </c>
      <c r="G42" s="22">
        <v>0</v>
      </c>
      <c r="H42" s="22">
        <f t="shared" si="6"/>
        <v>0</v>
      </c>
      <c r="I42" s="22">
        <f t="shared" si="7"/>
        <v>0</v>
      </c>
      <c r="J42" s="17"/>
    </row>
    <row r="43" spans="1:10" ht="12.75" customHeight="1">
      <c r="A43" s="26">
        <v>40212</v>
      </c>
      <c r="B43" s="23" t="s">
        <v>155</v>
      </c>
      <c r="C43" s="18" t="s">
        <v>156</v>
      </c>
      <c r="D43" s="18" t="s">
        <v>157</v>
      </c>
      <c r="E43" s="20" t="s">
        <v>158</v>
      </c>
      <c r="F43" s="21">
        <v>14.75</v>
      </c>
      <c r="G43" s="22">
        <v>0</v>
      </c>
      <c r="H43" s="22">
        <f t="shared" si="6"/>
        <v>0</v>
      </c>
      <c r="I43" s="22">
        <f t="shared" si="7"/>
        <v>0</v>
      </c>
      <c r="J43" s="17"/>
    </row>
    <row r="44" spans="1:10" ht="12.75" customHeight="1">
      <c r="A44" s="26">
        <v>40577</v>
      </c>
      <c r="B44" s="23">
        <v>99839</v>
      </c>
      <c r="C44" s="18" t="s">
        <v>159</v>
      </c>
      <c r="D44" s="18" t="s">
        <v>160</v>
      </c>
      <c r="E44" s="20" t="s">
        <v>161</v>
      </c>
      <c r="F44" s="21">
        <v>43.4</v>
      </c>
      <c r="G44" s="22">
        <v>0</v>
      </c>
      <c r="H44" s="22">
        <f t="shared" si="6"/>
        <v>0</v>
      </c>
      <c r="I44" s="22">
        <f t="shared" si="7"/>
        <v>0</v>
      </c>
      <c r="J44" s="17"/>
    </row>
    <row r="45" spans="1:10" ht="12.75" customHeight="1">
      <c r="A45" s="15" t="s">
        <v>162</v>
      </c>
      <c r="B45" s="14"/>
      <c r="C45" s="14"/>
      <c r="D45" s="15" t="s">
        <v>163</v>
      </c>
      <c r="E45" s="14"/>
      <c r="F45" s="14"/>
      <c r="G45" s="14"/>
      <c r="H45" s="14"/>
      <c r="I45" s="16">
        <f>SUM(I46:I49)</f>
        <v>0</v>
      </c>
      <c r="J45" s="17"/>
    </row>
    <row r="46" spans="1:10" ht="12.75" customHeight="1">
      <c r="A46" s="18" t="s">
        <v>164</v>
      </c>
      <c r="B46" s="24">
        <v>94231</v>
      </c>
      <c r="C46" s="18" t="s">
        <v>165</v>
      </c>
      <c r="D46" s="25" t="s">
        <v>166</v>
      </c>
      <c r="E46" s="20" t="s">
        <v>167</v>
      </c>
      <c r="F46" s="21">
        <v>73.45</v>
      </c>
      <c r="G46" s="22">
        <v>0</v>
      </c>
      <c r="H46" s="22">
        <f t="shared" ref="H46:H49" si="8">(G46*$G$2)+G46</f>
        <v>0</v>
      </c>
      <c r="I46" s="22">
        <f t="shared" ref="I46:I49" si="9">F46*H46</f>
        <v>0</v>
      </c>
      <c r="J46" s="17"/>
    </row>
    <row r="47" spans="1:10" ht="12.75" customHeight="1">
      <c r="A47" s="18" t="s">
        <v>168</v>
      </c>
      <c r="B47" s="24">
        <v>92543</v>
      </c>
      <c r="C47" s="18" t="s">
        <v>169</v>
      </c>
      <c r="D47" s="25" t="s">
        <v>170</v>
      </c>
      <c r="E47" s="20" t="s">
        <v>171</v>
      </c>
      <c r="F47" s="21">
        <v>43.7</v>
      </c>
      <c r="G47" s="22">
        <v>0</v>
      </c>
      <c r="H47" s="22">
        <f t="shared" si="8"/>
        <v>0</v>
      </c>
      <c r="I47" s="22">
        <f t="shared" si="9"/>
        <v>0</v>
      </c>
      <c r="J47" s="17"/>
    </row>
    <row r="48" spans="1:10" ht="12.75" customHeight="1">
      <c r="A48" s="18" t="s">
        <v>172</v>
      </c>
      <c r="B48" s="24">
        <v>94213</v>
      </c>
      <c r="C48" s="18" t="s">
        <v>173</v>
      </c>
      <c r="D48" s="25" t="s">
        <v>174</v>
      </c>
      <c r="E48" s="20" t="s">
        <v>175</v>
      </c>
      <c r="F48" s="21">
        <v>214.66</v>
      </c>
      <c r="G48" s="22">
        <v>0</v>
      </c>
      <c r="H48" s="22">
        <f t="shared" si="8"/>
        <v>0</v>
      </c>
      <c r="I48" s="22">
        <f t="shared" si="9"/>
        <v>0</v>
      </c>
      <c r="J48" s="17"/>
    </row>
    <row r="49" spans="1:10" ht="12.75" customHeight="1">
      <c r="A49" s="18" t="s">
        <v>176</v>
      </c>
      <c r="B49" s="24" t="s">
        <v>177</v>
      </c>
      <c r="C49" s="18" t="s">
        <v>156</v>
      </c>
      <c r="D49" s="18" t="s">
        <v>178</v>
      </c>
      <c r="E49" s="20" t="s">
        <v>179</v>
      </c>
      <c r="F49" s="21">
        <v>2.75</v>
      </c>
      <c r="G49" s="22">
        <v>0</v>
      </c>
      <c r="H49" s="22">
        <f t="shared" si="8"/>
        <v>0</v>
      </c>
      <c r="I49" s="22">
        <f t="shared" si="9"/>
        <v>0</v>
      </c>
      <c r="J49" s="17"/>
    </row>
    <row r="50" spans="1:10" ht="12.75" customHeight="1">
      <c r="A50" s="15" t="s">
        <v>180</v>
      </c>
      <c r="B50" s="14"/>
      <c r="C50" s="14"/>
      <c r="D50" s="15" t="s">
        <v>181</v>
      </c>
      <c r="E50" s="14"/>
      <c r="F50" s="14"/>
      <c r="G50" s="14"/>
      <c r="H50" s="14"/>
      <c r="I50" s="16">
        <f>SUM(I51)</f>
        <v>0</v>
      </c>
      <c r="J50" s="17"/>
    </row>
    <row r="51" spans="1:10" ht="12.75" customHeight="1">
      <c r="A51" s="18" t="s">
        <v>182</v>
      </c>
      <c r="B51" s="24">
        <v>98557</v>
      </c>
      <c r="C51" s="18" t="s">
        <v>183</v>
      </c>
      <c r="D51" s="25" t="s">
        <v>184</v>
      </c>
      <c r="E51" s="20" t="s">
        <v>185</v>
      </c>
      <c r="F51" s="21">
        <v>55.48</v>
      </c>
      <c r="G51" s="22">
        <v>0</v>
      </c>
      <c r="H51" s="22">
        <f>(G51*$G$2)+G51</f>
        <v>0</v>
      </c>
      <c r="I51" s="22">
        <f>F51*H51</f>
        <v>0</v>
      </c>
      <c r="J51" s="17"/>
    </row>
    <row r="52" spans="1:10" ht="12.75" customHeight="1">
      <c r="A52" s="15" t="s">
        <v>186</v>
      </c>
      <c r="B52" s="14"/>
      <c r="C52" s="14"/>
      <c r="D52" s="15" t="s">
        <v>187</v>
      </c>
      <c r="E52" s="14"/>
      <c r="F52" s="14"/>
      <c r="G52" s="14"/>
      <c r="H52" s="14"/>
      <c r="I52" s="16">
        <f>SUM(I53:I55)</f>
        <v>0</v>
      </c>
      <c r="J52" s="17"/>
    </row>
    <row r="53" spans="1:10" ht="12.75" customHeight="1">
      <c r="A53" s="18" t="s">
        <v>188</v>
      </c>
      <c r="B53" s="24">
        <v>87879</v>
      </c>
      <c r="C53" s="18" t="s">
        <v>189</v>
      </c>
      <c r="D53" s="18" t="s">
        <v>190</v>
      </c>
      <c r="E53" s="20" t="s">
        <v>191</v>
      </c>
      <c r="F53" s="21">
        <v>550.69000000000005</v>
      </c>
      <c r="G53" s="22">
        <v>0</v>
      </c>
      <c r="H53" s="22">
        <f t="shared" ref="H53:H55" si="10">(G53*$G$2)+G53</f>
        <v>0</v>
      </c>
      <c r="I53" s="22">
        <f t="shared" ref="I53:I55" si="11">F53*H53</f>
        <v>0</v>
      </c>
      <c r="J53" s="17"/>
    </row>
    <row r="54" spans="1:10" ht="12.75" customHeight="1">
      <c r="A54" s="18" t="s">
        <v>192</v>
      </c>
      <c r="B54" s="24">
        <v>104217</v>
      </c>
      <c r="C54" s="18" t="s">
        <v>193</v>
      </c>
      <c r="D54" s="25" t="s">
        <v>194</v>
      </c>
      <c r="E54" s="20" t="s">
        <v>195</v>
      </c>
      <c r="F54" s="21">
        <v>573</v>
      </c>
      <c r="G54" s="22">
        <v>0</v>
      </c>
      <c r="H54" s="22">
        <f t="shared" si="10"/>
        <v>0</v>
      </c>
      <c r="I54" s="22">
        <f t="shared" si="11"/>
        <v>0</v>
      </c>
      <c r="J54" s="17"/>
    </row>
    <row r="55" spans="1:10" ht="12.75" customHeight="1">
      <c r="A55" s="18" t="s">
        <v>196</v>
      </c>
      <c r="B55" s="24">
        <v>87273</v>
      </c>
      <c r="C55" s="18" t="s">
        <v>197</v>
      </c>
      <c r="D55" s="18" t="s">
        <v>198</v>
      </c>
      <c r="E55" s="20" t="s">
        <v>199</v>
      </c>
      <c r="F55" s="21">
        <v>127</v>
      </c>
      <c r="G55" s="22">
        <v>0</v>
      </c>
      <c r="H55" s="22">
        <f t="shared" si="10"/>
        <v>0</v>
      </c>
      <c r="I55" s="22">
        <f t="shared" si="11"/>
        <v>0</v>
      </c>
      <c r="J55" s="17"/>
    </row>
    <row r="56" spans="1:10" ht="12.75" customHeight="1">
      <c r="A56" s="15" t="s">
        <v>200</v>
      </c>
      <c r="B56" s="14"/>
      <c r="C56" s="14"/>
      <c r="D56" s="15" t="s">
        <v>201</v>
      </c>
      <c r="E56" s="14"/>
      <c r="F56" s="14"/>
      <c r="G56" s="14"/>
      <c r="H56" s="14"/>
      <c r="I56" s="16">
        <f>SUM(I57:I61)</f>
        <v>0</v>
      </c>
      <c r="J56" s="17"/>
    </row>
    <row r="57" spans="1:10" ht="12.75" customHeight="1">
      <c r="A57" s="18" t="s">
        <v>202</v>
      </c>
      <c r="B57" s="24">
        <v>87633</v>
      </c>
      <c r="C57" s="18" t="s">
        <v>203</v>
      </c>
      <c r="D57" s="25" t="s">
        <v>204</v>
      </c>
      <c r="E57" s="20" t="s">
        <v>205</v>
      </c>
      <c r="F57" s="21">
        <v>182.37</v>
      </c>
      <c r="G57" s="22">
        <v>0</v>
      </c>
      <c r="H57" s="22">
        <f t="shared" ref="H57:H61" si="12">(G57*$G$2)+G57</f>
        <v>0</v>
      </c>
      <c r="I57" s="22">
        <f t="shared" ref="I57:I61" si="13">F57*H57</f>
        <v>0</v>
      </c>
      <c r="J57" s="17"/>
    </row>
    <row r="58" spans="1:10" ht="12.75" customHeight="1">
      <c r="A58" s="18" t="s">
        <v>206</v>
      </c>
      <c r="B58" s="24">
        <v>87263</v>
      </c>
      <c r="C58" s="18" t="s">
        <v>207</v>
      </c>
      <c r="D58" s="25" t="s">
        <v>208</v>
      </c>
      <c r="E58" s="20" t="s">
        <v>209</v>
      </c>
      <c r="F58" s="21">
        <v>383.78</v>
      </c>
      <c r="G58" s="22">
        <v>0</v>
      </c>
      <c r="H58" s="22">
        <f t="shared" si="12"/>
        <v>0</v>
      </c>
      <c r="I58" s="22">
        <f t="shared" si="13"/>
        <v>0</v>
      </c>
      <c r="J58" s="17"/>
    </row>
    <row r="59" spans="1:10" ht="12.75" customHeight="1">
      <c r="A59" s="18" t="s">
        <v>210</v>
      </c>
      <c r="B59" s="24">
        <v>88650</v>
      </c>
      <c r="C59" s="18" t="s">
        <v>211</v>
      </c>
      <c r="D59" s="25" t="s">
        <v>212</v>
      </c>
      <c r="E59" s="20" t="s">
        <v>213</v>
      </c>
      <c r="F59" s="21">
        <v>309.43</v>
      </c>
      <c r="G59" s="22">
        <v>0</v>
      </c>
      <c r="H59" s="22">
        <f t="shared" si="12"/>
        <v>0</v>
      </c>
      <c r="I59" s="22">
        <f t="shared" si="13"/>
        <v>0</v>
      </c>
      <c r="J59" s="17"/>
    </row>
    <row r="60" spans="1:10" ht="12.75" customHeight="1">
      <c r="A60" s="18" t="s">
        <v>214</v>
      </c>
      <c r="B60" s="24">
        <v>98689</v>
      </c>
      <c r="C60" s="18" t="s">
        <v>215</v>
      </c>
      <c r="D60" s="18" t="s">
        <v>216</v>
      </c>
      <c r="E60" s="20" t="s">
        <v>217</v>
      </c>
      <c r="F60" s="21">
        <v>15</v>
      </c>
      <c r="G60" s="22">
        <v>0</v>
      </c>
      <c r="H60" s="22">
        <f t="shared" si="12"/>
        <v>0</v>
      </c>
      <c r="I60" s="22">
        <f t="shared" si="13"/>
        <v>0</v>
      </c>
      <c r="J60" s="17"/>
    </row>
    <row r="61" spans="1:10" ht="12.75" customHeight="1">
      <c r="A61" s="18" t="s">
        <v>218</v>
      </c>
      <c r="B61" s="24">
        <v>98575</v>
      </c>
      <c r="C61" s="18" t="s">
        <v>219</v>
      </c>
      <c r="D61" s="25" t="s">
        <v>220</v>
      </c>
      <c r="E61" s="20" t="s">
        <v>221</v>
      </c>
      <c r="F61" s="21">
        <v>30</v>
      </c>
      <c r="G61" s="22">
        <v>0</v>
      </c>
      <c r="H61" s="22">
        <f t="shared" si="12"/>
        <v>0</v>
      </c>
      <c r="I61" s="22">
        <f t="shared" si="13"/>
        <v>0</v>
      </c>
      <c r="J61" s="17"/>
    </row>
    <row r="62" spans="1:10" ht="12.75" customHeight="1">
      <c r="A62" s="15" t="s">
        <v>222</v>
      </c>
      <c r="B62" s="14"/>
      <c r="C62" s="14"/>
      <c r="D62" s="15" t="s">
        <v>223</v>
      </c>
      <c r="E62" s="14"/>
      <c r="F62" s="14"/>
      <c r="G62" s="14"/>
      <c r="H62" s="14"/>
      <c r="I62" s="16">
        <f>SUM(I63)</f>
        <v>0</v>
      </c>
      <c r="J62" s="17"/>
    </row>
    <row r="63" spans="1:10" ht="12.75" customHeight="1">
      <c r="A63" s="18" t="s">
        <v>224</v>
      </c>
      <c r="B63" s="24">
        <v>96113</v>
      </c>
      <c r="C63" s="18" t="s">
        <v>225</v>
      </c>
      <c r="D63" s="25" t="s">
        <v>226</v>
      </c>
      <c r="E63" s="20" t="s">
        <v>227</v>
      </c>
      <c r="F63" s="21">
        <v>210.03</v>
      </c>
      <c r="G63" s="22">
        <v>0</v>
      </c>
      <c r="H63" s="22">
        <f>(G63*$G$2)+G63</f>
        <v>0</v>
      </c>
      <c r="I63" s="22">
        <f>F63*H63</f>
        <v>0</v>
      </c>
      <c r="J63" s="17"/>
    </row>
    <row r="64" spans="1:10" ht="12.75" customHeight="1">
      <c r="A64" s="15" t="s">
        <v>228</v>
      </c>
      <c r="B64" s="14"/>
      <c r="C64" s="14"/>
      <c r="D64" s="15" t="s">
        <v>229</v>
      </c>
      <c r="E64" s="14"/>
      <c r="F64" s="14"/>
      <c r="G64" s="14"/>
      <c r="H64" s="14"/>
      <c r="I64" s="16">
        <f>SUM(I65:I72)</f>
        <v>0</v>
      </c>
      <c r="J64" s="17"/>
    </row>
    <row r="65" spans="1:10" ht="12.75" customHeight="1">
      <c r="A65" s="18" t="s">
        <v>230</v>
      </c>
      <c r="B65" s="24">
        <v>88497</v>
      </c>
      <c r="C65" s="18" t="s">
        <v>231</v>
      </c>
      <c r="D65" s="25" t="s">
        <v>232</v>
      </c>
      <c r="E65" s="20" t="s">
        <v>233</v>
      </c>
      <c r="F65" s="21">
        <v>202.18</v>
      </c>
      <c r="G65" s="22">
        <v>0</v>
      </c>
      <c r="H65" s="22">
        <f t="shared" ref="H65:H72" si="14">(G65*$G$2)+G65</f>
        <v>0</v>
      </c>
      <c r="I65" s="22">
        <f t="shared" ref="I65:I72" si="15">F65*H65</f>
        <v>0</v>
      </c>
      <c r="J65" s="17"/>
    </row>
    <row r="66" spans="1:10" ht="12.75" customHeight="1">
      <c r="A66" s="18" t="s">
        <v>234</v>
      </c>
      <c r="B66" s="24">
        <v>88485</v>
      </c>
      <c r="C66" s="18" t="s">
        <v>235</v>
      </c>
      <c r="D66" s="25" t="s">
        <v>236</v>
      </c>
      <c r="E66" s="20" t="s">
        <v>237</v>
      </c>
      <c r="F66" s="21">
        <v>274.8</v>
      </c>
      <c r="G66" s="22">
        <v>0</v>
      </c>
      <c r="H66" s="22">
        <f t="shared" si="14"/>
        <v>0</v>
      </c>
      <c r="I66" s="22">
        <f t="shared" si="15"/>
        <v>0</v>
      </c>
      <c r="J66" s="17"/>
    </row>
    <row r="67" spans="1:10" ht="12.75" customHeight="1">
      <c r="A67" s="18" t="s">
        <v>238</v>
      </c>
      <c r="B67" s="24">
        <v>104642</v>
      </c>
      <c r="C67" s="18" t="s">
        <v>239</v>
      </c>
      <c r="D67" s="25" t="s">
        <v>240</v>
      </c>
      <c r="E67" s="20" t="s">
        <v>241</v>
      </c>
      <c r="F67" s="21">
        <v>1102.8499999999999</v>
      </c>
      <c r="G67" s="22">
        <v>0</v>
      </c>
      <c r="H67" s="22">
        <f t="shared" si="14"/>
        <v>0</v>
      </c>
      <c r="I67" s="22">
        <f t="shared" si="15"/>
        <v>0</v>
      </c>
      <c r="J67" s="17"/>
    </row>
    <row r="68" spans="1:10" ht="12.75" customHeight="1">
      <c r="A68" s="18" t="s">
        <v>242</v>
      </c>
      <c r="B68" s="24">
        <v>88489</v>
      </c>
      <c r="C68" s="18" t="s">
        <v>243</v>
      </c>
      <c r="D68" s="25" t="s">
        <v>244</v>
      </c>
      <c r="E68" s="20" t="s">
        <v>245</v>
      </c>
      <c r="F68" s="21">
        <v>848.87</v>
      </c>
      <c r="G68" s="22">
        <v>0</v>
      </c>
      <c r="H68" s="22">
        <f t="shared" si="14"/>
        <v>0</v>
      </c>
      <c r="I68" s="22">
        <f t="shared" si="15"/>
        <v>0</v>
      </c>
      <c r="J68" s="17"/>
    </row>
    <row r="69" spans="1:10" ht="12.75" customHeight="1">
      <c r="A69" s="18" t="s">
        <v>246</v>
      </c>
      <c r="B69" s="24">
        <v>88494</v>
      </c>
      <c r="C69" s="18" t="s">
        <v>247</v>
      </c>
      <c r="D69" s="25" t="s">
        <v>248</v>
      </c>
      <c r="E69" s="20" t="s">
        <v>249</v>
      </c>
      <c r="F69" s="21">
        <v>210.03</v>
      </c>
      <c r="G69" s="22">
        <v>0</v>
      </c>
      <c r="H69" s="22">
        <f t="shared" si="14"/>
        <v>0</v>
      </c>
      <c r="I69" s="22">
        <f t="shared" si="15"/>
        <v>0</v>
      </c>
      <c r="J69" s="17"/>
    </row>
    <row r="70" spans="1:10" ht="12.75" customHeight="1">
      <c r="A70" s="18" t="s">
        <v>250</v>
      </c>
      <c r="B70" s="24">
        <v>88488</v>
      </c>
      <c r="C70" s="18" t="s">
        <v>251</v>
      </c>
      <c r="D70" s="25" t="s">
        <v>252</v>
      </c>
      <c r="E70" s="20" t="s">
        <v>253</v>
      </c>
      <c r="F70" s="21">
        <v>492.06</v>
      </c>
      <c r="G70" s="22">
        <v>0</v>
      </c>
      <c r="H70" s="22">
        <f t="shared" si="14"/>
        <v>0</v>
      </c>
      <c r="I70" s="22">
        <f t="shared" si="15"/>
        <v>0</v>
      </c>
      <c r="J70" s="17"/>
    </row>
    <row r="71" spans="1:10" ht="12.75" customHeight="1">
      <c r="A71" s="18" t="s">
        <v>254</v>
      </c>
      <c r="B71" s="19" t="s">
        <v>255</v>
      </c>
      <c r="C71" s="18" t="s">
        <v>156</v>
      </c>
      <c r="D71" s="18" t="s">
        <v>256</v>
      </c>
      <c r="E71" s="20" t="s">
        <v>257</v>
      </c>
      <c r="F71" s="21">
        <v>3</v>
      </c>
      <c r="G71" s="22">
        <v>0</v>
      </c>
      <c r="H71" s="22">
        <f t="shared" si="14"/>
        <v>0</v>
      </c>
      <c r="I71" s="22">
        <f t="shared" si="15"/>
        <v>0</v>
      </c>
      <c r="J71" s="17"/>
    </row>
    <row r="72" spans="1:10" ht="12.75" customHeight="1">
      <c r="A72" s="18" t="s">
        <v>258</v>
      </c>
      <c r="B72" s="19" t="s">
        <v>255</v>
      </c>
      <c r="C72" s="18" t="s">
        <v>156</v>
      </c>
      <c r="D72" s="25" t="s">
        <v>259</v>
      </c>
      <c r="E72" s="20" t="s">
        <v>260</v>
      </c>
      <c r="F72" s="21">
        <v>25</v>
      </c>
      <c r="G72" s="22">
        <v>0</v>
      </c>
      <c r="H72" s="22">
        <f t="shared" si="14"/>
        <v>0</v>
      </c>
      <c r="I72" s="22">
        <f t="shared" si="15"/>
        <v>0</v>
      </c>
      <c r="J72" s="17"/>
    </row>
    <row r="73" spans="1:10" ht="12.75" customHeight="1">
      <c r="A73" s="15" t="s">
        <v>261</v>
      </c>
      <c r="B73" s="14"/>
      <c r="C73" s="14"/>
      <c r="D73" s="15" t="s">
        <v>262</v>
      </c>
      <c r="E73" s="14"/>
      <c r="F73" s="14"/>
      <c r="G73" s="14"/>
      <c r="H73" s="14"/>
      <c r="I73" s="16">
        <f>SUM(I74:I81)</f>
        <v>0</v>
      </c>
      <c r="J73" s="17"/>
    </row>
    <row r="74" spans="1:10" ht="12.75" customHeight="1">
      <c r="A74" s="18" t="s">
        <v>263</v>
      </c>
      <c r="B74" s="24">
        <v>100874</v>
      </c>
      <c r="C74" s="18" t="s">
        <v>264</v>
      </c>
      <c r="D74" s="25" t="s">
        <v>265</v>
      </c>
      <c r="E74" s="20" t="s">
        <v>266</v>
      </c>
      <c r="F74" s="21">
        <v>3</v>
      </c>
      <c r="G74" s="22">
        <v>0</v>
      </c>
      <c r="H74" s="22">
        <f t="shared" ref="H74:H81" si="16">(G74*$G$2)+G74</f>
        <v>0</v>
      </c>
      <c r="I74" s="22">
        <f t="shared" ref="I74:I81" si="17">F74*H74</f>
        <v>0</v>
      </c>
      <c r="J74" s="17"/>
    </row>
    <row r="75" spans="1:10" ht="12.75" customHeight="1">
      <c r="A75" s="18" t="s">
        <v>267</v>
      </c>
      <c r="B75" s="24">
        <v>100868</v>
      </c>
      <c r="C75" s="18" t="s">
        <v>268</v>
      </c>
      <c r="D75" s="18" t="s">
        <v>269</v>
      </c>
      <c r="E75" s="20" t="s">
        <v>270</v>
      </c>
      <c r="F75" s="21">
        <v>9</v>
      </c>
      <c r="G75" s="22">
        <v>0</v>
      </c>
      <c r="H75" s="22">
        <f t="shared" si="16"/>
        <v>0</v>
      </c>
      <c r="I75" s="22">
        <f t="shared" si="17"/>
        <v>0</v>
      </c>
      <c r="J75" s="17"/>
    </row>
    <row r="76" spans="1:10" ht="12.75" customHeight="1">
      <c r="A76" s="18" t="s">
        <v>271</v>
      </c>
      <c r="B76" s="24">
        <v>86888</v>
      </c>
      <c r="C76" s="18" t="s">
        <v>272</v>
      </c>
      <c r="D76" s="25" t="s">
        <v>273</v>
      </c>
      <c r="E76" s="20" t="s">
        <v>274</v>
      </c>
      <c r="F76" s="21">
        <v>1</v>
      </c>
      <c r="G76" s="22">
        <v>0</v>
      </c>
      <c r="H76" s="22">
        <f t="shared" si="16"/>
        <v>0</v>
      </c>
      <c r="I76" s="22">
        <f t="shared" si="17"/>
        <v>0</v>
      </c>
      <c r="J76" s="17"/>
    </row>
    <row r="77" spans="1:10" ht="12.75" customHeight="1">
      <c r="A77" s="18" t="s">
        <v>275</v>
      </c>
      <c r="B77" s="24">
        <v>100866</v>
      </c>
      <c r="C77" s="18" t="s">
        <v>276</v>
      </c>
      <c r="D77" s="18" t="s">
        <v>277</v>
      </c>
      <c r="E77" s="20" t="s">
        <v>278</v>
      </c>
      <c r="F77" s="21">
        <v>9</v>
      </c>
      <c r="G77" s="22">
        <v>0</v>
      </c>
      <c r="H77" s="22">
        <f t="shared" si="16"/>
        <v>0</v>
      </c>
      <c r="I77" s="22">
        <f t="shared" si="17"/>
        <v>0</v>
      </c>
      <c r="J77" s="17"/>
    </row>
    <row r="78" spans="1:10" ht="12.75" customHeight="1">
      <c r="A78" s="18" t="s">
        <v>279</v>
      </c>
      <c r="B78" s="24">
        <v>95471</v>
      </c>
      <c r="C78" s="18" t="s">
        <v>280</v>
      </c>
      <c r="D78" s="25" t="s">
        <v>281</v>
      </c>
      <c r="E78" s="20" t="s">
        <v>282</v>
      </c>
      <c r="F78" s="21">
        <v>3</v>
      </c>
      <c r="G78" s="22">
        <v>0</v>
      </c>
      <c r="H78" s="22">
        <f t="shared" si="16"/>
        <v>0</v>
      </c>
      <c r="I78" s="22">
        <f t="shared" si="17"/>
        <v>0</v>
      </c>
      <c r="J78" s="17"/>
    </row>
    <row r="79" spans="1:10" ht="12.75" customHeight="1">
      <c r="A79" s="18" t="s">
        <v>283</v>
      </c>
      <c r="B79" s="24">
        <v>86943</v>
      </c>
      <c r="C79" s="18" t="s">
        <v>284</v>
      </c>
      <c r="D79" s="18" t="s">
        <v>285</v>
      </c>
      <c r="E79" s="20" t="s">
        <v>286</v>
      </c>
      <c r="F79" s="21">
        <v>3</v>
      </c>
      <c r="G79" s="22">
        <v>0</v>
      </c>
      <c r="H79" s="22">
        <f t="shared" si="16"/>
        <v>0</v>
      </c>
      <c r="I79" s="22">
        <f t="shared" si="17"/>
        <v>0</v>
      </c>
      <c r="J79" s="17"/>
    </row>
    <row r="80" spans="1:10" ht="12.75" customHeight="1">
      <c r="A80" s="18" t="s">
        <v>287</v>
      </c>
      <c r="B80" s="24">
        <v>86939</v>
      </c>
      <c r="C80" s="18" t="s">
        <v>288</v>
      </c>
      <c r="D80" s="18" t="s">
        <v>289</v>
      </c>
      <c r="E80" s="20" t="s">
        <v>290</v>
      </c>
      <c r="F80" s="21">
        <v>1</v>
      </c>
      <c r="G80" s="22">
        <v>0</v>
      </c>
      <c r="H80" s="22">
        <f t="shared" si="16"/>
        <v>0</v>
      </c>
      <c r="I80" s="22">
        <f t="shared" si="17"/>
        <v>0</v>
      </c>
      <c r="J80" s="17"/>
    </row>
    <row r="81" spans="1:10" ht="12.75" customHeight="1">
      <c r="A81" s="18" t="s">
        <v>291</v>
      </c>
      <c r="B81" s="24">
        <v>86920</v>
      </c>
      <c r="C81" s="18" t="s">
        <v>292</v>
      </c>
      <c r="D81" s="25" t="s">
        <v>293</v>
      </c>
      <c r="E81" s="20" t="s">
        <v>294</v>
      </c>
      <c r="F81" s="21">
        <v>1</v>
      </c>
      <c r="G81" s="22">
        <v>0</v>
      </c>
      <c r="H81" s="22">
        <f t="shared" si="16"/>
        <v>0</v>
      </c>
      <c r="I81" s="22">
        <f t="shared" si="17"/>
        <v>0</v>
      </c>
      <c r="J81" s="17"/>
    </row>
    <row r="82" spans="1:10" ht="12.75" customHeight="1">
      <c r="A82" s="13">
        <v>3</v>
      </c>
      <c r="B82" s="14"/>
      <c r="C82" s="14"/>
      <c r="D82" s="15" t="s">
        <v>295</v>
      </c>
      <c r="E82" s="14"/>
      <c r="F82" s="14"/>
      <c r="G82" s="14"/>
      <c r="H82" s="14"/>
      <c r="I82" s="16">
        <f>SUM(I83,I86,I100)</f>
        <v>0</v>
      </c>
      <c r="J82" s="17"/>
    </row>
    <row r="83" spans="1:10" ht="12.75" customHeight="1">
      <c r="A83" s="15" t="s">
        <v>296</v>
      </c>
      <c r="B83" s="14"/>
      <c r="C83" s="14"/>
      <c r="D83" s="15" t="s">
        <v>297</v>
      </c>
      <c r="E83" s="14"/>
      <c r="F83" s="14"/>
      <c r="G83" s="14"/>
      <c r="H83" s="14"/>
      <c r="I83" s="16">
        <f>SUM(I84:I85)</f>
        <v>0</v>
      </c>
      <c r="J83" s="17"/>
    </row>
    <row r="84" spans="1:10" ht="12.75" customHeight="1">
      <c r="A84" s="18" t="s">
        <v>298</v>
      </c>
      <c r="B84" s="24">
        <v>96521</v>
      </c>
      <c r="C84" s="18" t="s">
        <v>299</v>
      </c>
      <c r="D84" s="25" t="s">
        <v>300</v>
      </c>
      <c r="E84" s="20" t="s">
        <v>301</v>
      </c>
      <c r="F84" s="21">
        <v>90.26</v>
      </c>
      <c r="G84" s="22">
        <v>0</v>
      </c>
      <c r="H84" s="22">
        <f t="shared" ref="H84:H85" si="18">(G84*$G$2)+G84</f>
        <v>0</v>
      </c>
      <c r="I84" s="22">
        <f t="shared" ref="I84:I85" si="19">F84*H84</f>
        <v>0</v>
      </c>
      <c r="J84" s="17"/>
    </row>
    <row r="85" spans="1:10" ht="12.75" customHeight="1">
      <c r="A85" s="18" t="s">
        <v>302</v>
      </c>
      <c r="B85" s="24">
        <v>93369</v>
      </c>
      <c r="C85" s="18" t="s">
        <v>303</v>
      </c>
      <c r="D85" s="18" t="s">
        <v>304</v>
      </c>
      <c r="E85" s="20" t="s">
        <v>305</v>
      </c>
      <c r="F85" s="21">
        <v>113.28</v>
      </c>
      <c r="G85" s="22">
        <v>0</v>
      </c>
      <c r="H85" s="22">
        <f t="shared" si="18"/>
        <v>0</v>
      </c>
      <c r="I85" s="22">
        <f t="shared" si="19"/>
        <v>0</v>
      </c>
      <c r="J85" s="17"/>
    </row>
    <row r="86" spans="1:10" ht="12.75" customHeight="1">
      <c r="A86" s="15" t="s">
        <v>306</v>
      </c>
      <c r="B86" s="14"/>
      <c r="C86" s="14"/>
      <c r="D86" s="15" t="s">
        <v>307</v>
      </c>
      <c r="E86" s="14"/>
      <c r="F86" s="14"/>
      <c r="G86" s="14"/>
      <c r="H86" s="14"/>
      <c r="I86" s="16">
        <f>SUM(I87:I99)</f>
        <v>0</v>
      </c>
      <c r="J86" s="17"/>
    </row>
    <row r="87" spans="1:10" ht="12.75" customHeight="1">
      <c r="A87" s="18" t="s">
        <v>308</v>
      </c>
      <c r="B87" s="24">
        <v>96532</v>
      </c>
      <c r="C87" s="18" t="s">
        <v>309</v>
      </c>
      <c r="D87" s="18" t="s">
        <v>310</v>
      </c>
      <c r="E87" s="20" t="s">
        <v>311</v>
      </c>
      <c r="F87" s="21">
        <v>29.07</v>
      </c>
      <c r="G87" s="22">
        <v>0</v>
      </c>
      <c r="H87" s="22">
        <f t="shared" ref="H87:H99" si="20">(G87*$G$2)+G87</f>
        <v>0</v>
      </c>
      <c r="I87" s="22">
        <f t="shared" ref="I87:I99" si="21">F87*H87</f>
        <v>0</v>
      </c>
      <c r="J87" s="17"/>
    </row>
    <row r="88" spans="1:10" ht="12.75" customHeight="1">
      <c r="A88" s="18" t="s">
        <v>312</v>
      </c>
      <c r="B88" s="24">
        <v>92269</v>
      </c>
      <c r="C88" s="18" t="s">
        <v>313</v>
      </c>
      <c r="D88" s="25" t="s">
        <v>314</v>
      </c>
      <c r="E88" s="20" t="s">
        <v>315</v>
      </c>
      <c r="F88" s="21">
        <v>40.96</v>
      </c>
      <c r="G88" s="22">
        <v>0</v>
      </c>
      <c r="H88" s="22">
        <f t="shared" si="20"/>
        <v>0</v>
      </c>
      <c r="I88" s="22">
        <f t="shared" si="21"/>
        <v>0</v>
      </c>
      <c r="J88" s="17"/>
    </row>
    <row r="89" spans="1:10" ht="12.75" customHeight="1">
      <c r="A89" s="18" t="s">
        <v>316</v>
      </c>
      <c r="B89" s="24">
        <v>96530</v>
      </c>
      <c r="C89" s="18" t="s">
        <v>317</v>
      </c>
      <c r="D89" s="18" t="s">
        <v>318</v>
      </c>
      <c r="E89" s="20" t="s">
        <v>319</v>
      </c>
      <c r="F89" s="21">
        <v>74.540000000000006</v>
      </c>
      <c r="G89" s="22">
        <v>0</v>
      </c>
      <c r="H89" s="22">
        <f t="shared" si="20"/>
        <v>0</v>
      </c>
      <c r="I89" s="22">
        <f t="shared" si="21"/>
        <v>0</v>
      </c>
      <c r="J89" s="17"/>
    </row>
    <row r="90" spans="1:10" ht="12.75" customHeight="1">
      <c r="A90" s="18" t="s">
        <v>320</v>
      </c>
      <c r="B90" s="24">
        <v>96543</v>
      </c>
      <c r="C90" s="18" t="s">
        <v>321</v>
      </c>
      <c r="D90" s="25" t="s">
        <v>322</v>
      </c>
      <c r="E90" s="20" t="s">
        <v>323</v>
      </c>
      <c r="F90" s="21">
        <v>193.58</v>
      </c>
      <c r="G90" s="22">
        <v>0</v>
      </c>
      <c r="H90" s="22">
        <f t="shared" si="20"/>
        <v>0</v>
      </c>
      <c r="I90" s="22">
        <f t="shared" si="21"/>
        <v>0</v>
      </c>
      <c r="J90" s="17"/>
    </row>
    <row r="91" spans="1:10" ht="12.75" customHeight="1">
      <c r="A91" s="18" t="s">
        <v>324</v>
      </c>
      <c r="B91" s="24">
        <v>96544</v>
      </c>
      <c r="C91" s="18" t="s">
        <v>325</v>
      </c>
      <c r="D91" s="25" t="s">
        <v>326</v>
      </c>
      <c r="E91" s="20" t="s">
        <v>327</v>
      </c>
      <c r="F91" s="21">
        <v>7.78</v>
      </c>
      <c r="G91" s="22">
        <v>0</v>
      </c>
      <c r="H91" s="22">
        <f t="shared" si="20"/>
        <v>0</v>
      </c>
      <c r="I91" s="22">
        <f t="shared" si="21"/>
        <v>0</v>
      </c>
      <c r="J91" s="17"/>
    </row>
    <row r="92" spans="1:10" ht="12.75" customHeight="1">
      <c r="A92" s="18" t="s">
        <v>328</v>
      </c>
      <c r="B92" s="24">
        <v>96545</v>
      </c>
      <c r="C92" s="18" t="s">
        <v>329</v>
      </c>
      <c r="D92" s="25" t="s">
        <v>330</v>
      </c>
      <c r="E92" s="20" t="s">
        <v>331</v>
      </c>
      <c r="F92" s="21">
        <v>278.33</v>
      </c>
      <c r="G92" s="22">
        <v>0</v>
      </c>
      <c r="H92" s="22">
        <f t="shared" si="20"/>
        <v>0</v>
      </c>
      <c r="I92" s="22">
        <f t="shared" si="21"/>
        <v>0</v>
      </c>
      <c r="J92" s="17"/>
    </row>
    <row r="93" spans="1:10" ht="12.75" customHeight="1">
      <c r="A93" s="18" t="s">
        <v>332</v>
      </c>
      <c r="B93" s="24">
        <v>96546</v>
      </c>
      <c r="C93" s="18" t="s">
        <v>333</v>
      </c>
      <c r="D93" s="25" t="s">
        <v>334</v>
      </c>
      <c r="E93" s="20" t="s">
        <v>335</v>
      </c>
      <c r="F93" s="21">
        <v>403.11</v>
      </c>
      <c r="G93" s="22">
        <v>0</v>
      </c>
      <c r="H93" s="22">
        <f t="shared" si="20"/>
        <v>0</v>
      </c>
      <c r="I93" s="22">
        <f t="shared" si="21"/>
        <v>0</v>
      </c>
      <c r="J93" s="17"/>
    </row>
    <row r="94" spans="1:10" ht="12.75" customHeight="1">
      <c r="A94" s="18" t="s">
        <v>336</v>
      </c>
      <c r="B94" s="24">
        <v>104920</v>
      </c>
      <c r="C94" s="18" t="s">
        <v>337</v>
      </c>
      <c r="D94" s="25" t="s">
        <v>338</v>
      </c>
      <c r="E94" s="20" t="s">
        <v>339</v>
      </c>
      <c r="F94" s="21">
        <v>283.52999999999997</v>
      </c>
      <c r="G94" s="22">
        <v>0</v>
      </c>
      <c r="H94" s="22">
        <f t="shared" si="20"/>
        <v>0</v>
      </c>
      <c r="I94" s="22">
        <f t="shared" si="21"/>
        <v>0</v>
      </c>
      <c r="J94" s="17"/>
    </row>
    <row r="95" spans="1:10" ht="12.75" customHeight="1">
      <c r="A95" s="18" t="s">
        <v>340</v>
      </c>
      <c r="B95" s="24">
        <v>104921</v>
      </c>
      <c r="C95" s="18" t="s">
        <v>341</v>
      </c>
      <c r="D95" s="25" t="s">
        <v>342</v>
      </c>
      <c r="E95" s="20" t="s">
        <v>343</v>
      </c>
      <c r="F95" s="21">
        <v>125.13</v>
      </c>
      <c r="G95" s="22">
        <v>0</v>
      </c>
      <c r="H95" s="22">
        <f t="shared" si="20"/>
        <v>0</v>
      </c>
      <c r="I95" s="22">
        <f t="shared" si="21"/>
        <v>0</v>
      </c>
      <c r="J95" s="17"/>
    </row>
    <row r="96" spans="1:10" ht="12.75" customHeight="1">
      <c r="A96" s="26">
        <v>40239</v>
      </c>
      <c r="B96" s="24">
        <v>101963</v>
      </c>
      <c r="C96" s="18" t="s">
        <v>344</v>
      </c>
      <c r="D96" s="18" t="s">
        <v>345</v>
      </c>
      <c r="E96" s="20" t="s">
        <v>346</v>
      </c>
      <c r="F96" s="21">
        <v>134.66999999999999</v>
      </c>
      <c r="G96" s="22">
        <v>0</v>
      </c>
      <c r="H96" s="22">
        <f t="shared" si="20"/>
        <v>0</v>
      </c>
      <c r="I96" s="22">
        <f t="shared" si="21"/>
        <v>0</v>
      </c>
      <c r="J96" s="17"/>
    </row>
    <row r="97" spans="1:10" ht="12.75" customHeight="1">
      <c r="A97" s="26">
        <v>40604</v>
      </c>
      <c r="B97" s="24">
        <v>96558</v>
      </c>
      <c r="C97" s="18" t="s">
        <v>347</v>
      </c>
      <c r="D97" s="18" t="s">
        <v>348</v>
      </c>
      <c r="E97" s="20" t="s">
        <v>349</v>
      </c>
      <c r="F97" s="21">
        <v>10.24</v>
      </c>
      <c r="G97" s="22">
        <v>0</v>
      </c>
      <c r="H97" s="22">
        <f t="shared" si="20"/>
        <v>0</v>
      </c>
      <c r="I97" s="22">
        <f t="shared" si="21"/>
        <v>0</v>
      </c>
      <c r="J97" s="17"/>
    </row>
    <row r="98" spans="1:10" ht="12.75" customHeight="1">
      <c r="A98" s="26">
        <v>40970</v>
      </c>
      <c r="B98" s="24">
        <v>103674</v>
      </c>
      <c r="C98" s="18" t="s">
        <v>350</v>
      </c>
      <c r="D98" s="25" t="s">
        <v>351</v>
      </c>
      <c r="E98" s="20" t="s">
        <v>352</v>
      </c>
      <c r="F98" s="21">
        <v>11.64</v>
      </c>
      <c r="G98" s="22">
        <v>0</v>
      </c>
      <c r="H98" s="22">
        <f t="shared" si="20"/>
        <v>0</v>
      </c>
      <c r="I98" s="22">
        <f t="shared" si="21"/>
        <v>0</v>
      </c>
      <c r="J98" s="17"/>
    </row>
    <row r="99" spans="1:10" ht="12.75" customHeight="1">
      <c r="A99" s="26">
        <v>41335</v>
      </c>
      <c r="B99" s="24">
        <v>96619</v>
      </c>
      <c r="C99" s="18" t="s">
        <v>353</v>
      </c>
      <c r="D99" s="18" t="s">
        <v>354</v>
      </c>
      <c r="E99" s="20" t="s">
        <v>355</v>
      </c>
      <c r="F99" s="21">
        <v>1.05</v>
      </c>
      <c r="G99" s="22">
        <v>0</v>
      </c>
      <c r="H99" s="22">
        <f t="shared" si="20"/>
        <v>0</v>
      </c>
      <c r="I99" s="22">
        <f t="shared" si="21"/>
        <v>0</v>
      </c>
      <c r="J99" s="17"/>
    </row>
    <row r="100" spans="1:10" ht="12.75" customHeight="1">
      <c r="A100" s="15" t="s">
        <v>356</v>
      </c>
      <c r="B100" s="14"/>
      <c r="C100" s="14"/>
      <c r="D100" s="15" t="s">
        <v>357</v>
      </c>
      <c r="E100" s="14"/>
      <c r="F100" s="14"/>
      <c r="G100" s="14"/>
      <c r="H100" s="14"/>
      <c r="I100" s="16">
        <f>SUM(I101:I110)</f>
        <v>0</v>
      </c>
      <c r="J100" s="17"/>
    </row>
    <row r="101" spans="1:10" ht="12.75" customHeight="1">
      <c r="A101" s="18" t="s">
        <v>358</v>
      </c>
      <c r="B101" s="24">
        <v>92269</v>
      </c>
      <c r="C101" s="18" t="s">
        <v>359</v>
      </c>
      <c r="D101" s="25" t="s">
        <v>360</v>
      </c>
      <c r="E101" s="20" t="s">
        <v>361</v>
      </c>
      <c r="F101" s="21">
        <v>28.84</v>
      </c>
      <c r="G101" s="22">
        <v>0</v>
      </c>
      <c r="H101" s="22">
        <f t="shared" ref="H101:H110" si="22">(G101*$G$2)+G101</f>
        <v>0</v>
      </c>
      <c r="I101" s="22">
        <f t="shared" ref="I101:I110" si="23">F101*H101</f>
        <v>0</v>
      </c>
      <c r="J101" s="17"/>
    </row>
    <row r="102" spans="1:10" ht="12.75" customHeight="1">
      <c r="A102" s="18" t="s">
        <v>362</v>
      </c>
      <c r="B102" s="24">
        <v>92270</v>
      </c>
      <c r="C102" s="18" t="s">
        <v>363</v>
      </c>
      <c r="D102" s="25" t="s">
        <v>364</v>
      </c>
      <c r="E102" s="20" t="s">
        <v>365</v>
      </c>
      <c r="F102" s="21">
        <v>24.5</v>
      </c>
      <c r="G102" s="22">
        <v>0</v>
      </c>
      <c r="H102" s="22">
        <f t="shared" si="22"/>
        <v>0</v>
      </c>
      <c r="I102" s="22">
        <f t="shared" si="23"/>
        <v>0</v>
      </c>
      <c r="J102" s="17"/>
    </row>
    <row r="103" spans="1:10" ht="12.75" customHeight="1">
      <c r="A103" s="18" t="s">
        <v>366</v>
      </c>
      <c r="B103" s="24">
        <v>92759</v>
      </c>
      <c r="C103" s="18" t="s">
        <v>367</v>
      </c>
      <c r="D103" s="18" t="s">
        <v>368</v>
      </c>
      <c r="E103" s="20" t="s">
        <v>369</v>
      </c>
      <c r="F103" s="21">
        <v>81.239999999999995</v>
      </c>
      <c r="G103" s="22">
        <v>0</v>
      </c>
      <c r="H103" s="22">
        <f t="shared" si="22"/>
        <v>0</v>
      </c>
      <c r="I103" s="22">
        <f t="shared" si="23"/>
        <v>0</v>
      </c>
      <c r="J103" s="17"/>
    </row>
    <row r="104" spans="1:10" ht="12.75" customHeight="1">
      <c r="A104" s="18" t="s">
        <v>370</v>
      </c>
      <c r="B104" s="24">
        <v>92761</v>
      </c>
      <c r="C104" s="18" t="s">
        <v>371</v>
      </c>
      <c r="D104" s="25" t="s">
        <v>372</v>
      </c>
      <c r="E104" s="20" t="s">
        <v>373</v>
      </c>
      <c r="F104" s="21">
        <v>64.95</v>
      </c>
      <c r="G104" s="22">
        <v>0</v>
      </c>
      <c r="H104" s="22">
        <f t="shared" si="22"/>
        <v>0</v>
      </c>
      <c r="I104" s="22">
        <f t="shared" si="23"/>
        <v>0</v>
      </c>
      <c r="J104" s="17"/>
    </row>
    <row r="105" spans="1:10" ht="12.75" customHeight="1">
      <c r="A105" s="18" t="s">
        <v>374</v>
      </c>
      <c r="B105" s="24">
        <v>92762</v>
      </c>
      <c r="C105" s="18" t="s">
        <v>375</v>
      </c>
      <c r="D105" s="25" t="s">
        <v>376</v>
      </c>
      <c r="E105" s="20" t="s">
        <v>377</v>
      </c>
      <c r="F105" s="21">
        <v>84.84</v>
      </c>
      <c r="G105" s="22">
        <v>0</v>
      </c>
      <c r="H105" s="22">
        <f t="shared" si="22"/>
        <v>0</v>
      </c>
      <c r="I105" s="22">
        <f t="shared" si="23"/>
        <v>0</v>
      </c>
      <c r="J105" s="17"/>
    </row>
    <row r="106" spans="1:10" ht="12.75" customHeight="1">
      <c r="A106" s="18" t="s">
        <v>378</v>
      </c>
      <c r="B106" s="24">
        <v>92763</v>
      </c>
      <c r="C106" s="18" t="s">
        <v>379</v>
      </c>
      <c r="D106" s="25" t="s">
        <v>380</v>
      </c>
      <c r="E106" s="20" t="s">
        <v>381</v>
      </c>
      <c r="F106" s="21">
        <v>104.37</v>
      </c>
      <c r="G106" s="22">
        <v>0</v>
      </c>
      <c r="H106" s="22">
        <f t="shared" si="22"/>
        <v>0</v>
      </c>
      <c r="I106" s="22">
        <f t="shared" si="23"/>
        <v>0</v>
      </c>
      <c r="J106" s="17"/>
    </row>
    <row r="107" spans="1:10" ht="12.75" customHeight="1">
      <c r="A107" s="18" t="s">
        <v>382</v>
      </c>
      <c r="B107" s="24">
        <v>103672</v>
      </c>
      <c r="C107" s="18" t="s">
        <v>383</v>
      </c>
      <c r="D107" s="18" t="s">
        <v>384</v>
      </c>
      <c r="E107" s="20" t="s">
        <v>385</v>
      </c>
      <c r="F107" s="21">
        <v>1.49</v>
      </c>
      <c r="G107" s="22">
        <v>0</v>
      </c>
      <c r="H107" s="22">
        <f t="shared" si="22"/>
        <v>0</v>
      </c>
      <c r="I107" s="22">
        <f t="shared" si="23"/>
        <v>0</v>
      </c>
      <c r="J107" s="17"/>
    </row>
    <row r="108" spans="1:10" ht="12.75" customHeight="1">
      <c r="A108" s="18" t="s">
        <v>386</v>
      </c>
      <c r="B108" s="24">
        <v>101964</v>
      </c>
      <c r="C108" s="18" t="s">
        <v>387</v>
      </c>
      <c r="D108" s="18" t="s">
        <v>388</v>
      </c>
      <c r="E108" s="20" t="s">
        <v>389</v>
      </c>
      <c r="F108" s="21">
        <v>47.7</v>
      </c>
      <c r="G108" s="22">
        <v>0</v>
      </c>
      <c r="H108" s="22">
        <f t="shared" si="22"/>
        <v>0</v>
      </c>
      <c r="I108" s="22">
        <f t="shared" si="23"/>
        <v>0</v>
      </c>
      <c r="J108" s="17"/>
    </row>
    <row r="109" spans="1:10" ht="12.75" customHeight="1">
      <c r="A109" s="18" t="s">
        <v>390</v>
      </c>
      <c r="B109" s="24">
        <v>103674</v>
      </c>
      <c r="C109" s="18" t="s">
        <v>391</v>
      </c>
      <c r="D109" s="25" t="s">
        <v>392</v>
      </c>
      <c r="E109" s="20" t="s">
        <v>393</v>
      </c>
      <c r="F109" s="21">
        <v>4.28</v>
      </c>
      <c r="G109" s="22">
        <v>0</v>
      </c>
      <c r="H109" s="22">
        <f t="shared" si="22"/>
        <v>0</v>
      </c>
      <c r="I109" s="22">
        <f t="shared" si="23"/>
        <v>0</v>
      </c>
      <c r="J109" s="17"/>
    </row>
    <row r="110" spans="1:10" ht="12.75" customHeight="1">
      <c r="A110" s="26">
        <v>40240</v>
      </c>
      <c r="B110" s="24">
        <v>105033</v>
      </c>
      <c r="C110" s="18" t="s">
        <v>394</v>
      </c>
      <c r="D110" s="18" t="s">
        <v>395</v>
      </c>
      <c r="E110" s="20" t="s">
        <v>396</v>
      </c>
      <c r="F110" s="21">
        <v>58.54</v>
      </c>
      <c r="G110" s="22">
        <v>0</v>
      </c>
      <c r="H110" s="22">
        <f t="shared" si="22"/>
        <v>0</v>
      </c>
      <c r="I110" s="22">
        <f t="shared" si="23"/>
        <v>0</v>
      </c>
      <c r="J110" s="17"/>
    </row>
    <row r="111" spans="1:10" ht="12.75" customHeight="1">
      <c r="A111" s="13">
        <v>4</v>
      </c>
      <c r="B111" s="14"/>
      <c r="C111" s="14"/>
      <c r="D111" s="15" t="s">
        <v>397</v>
      </c>
      <c r="E111" s="14"/>
      <c r="F111" s="14"/>
      <c r="G111" s="14"/>
      <c r="H111" s="14"/>
      <c r="I111" s="16">
        <f>SUM(I112:I115)</f>
        <v>0</v>
      </c>
      <c r="J111" s="17"/>
    </row>
    <row r="112" spans="1:10" ht="12.75" customHeight="1">
      <c r="A112" s="18" t="s">
        <v>398</v>
      </c>
      <c r="B112" s="24">
        <v>104471</v>
      </c>
      <c r="C112" s="18" t="s">
        <v>399</v>
      </c>
      <c r="D112" s="18" t="s">
        <v>400</v>
      </c>
      <c r="E112" s="20" t="s">
        <v>401</v>
      </c>
      <c r="F112" s="21">
        <v>1488.98</v>
      </c>
      <c r="G112" s="22">
        <v>0</v>
      </c>
      <c r="H112" s="22">
        <f t="shared" ref="H112:H115" si="24">(G112*$G$2)+G112</f>
        <v>0</v>
      </c>
      <c r="I112" s="22">
        <f t="shared" ref="I112:I115" si="25">F112*H112</f>
        <v>0</v>
      </c>
      <c r="J112" s="17"/>
    </row>
    <row r="113" spans="1:10" ht="12.75" customHeight="1">
      <c r="A113" s="18" t="s">
        <v>402</v>
      </c>
      <c r="B113" s="24">
        <v>194</v>
      </c>
      <c r="C113" s="18" t="s">
        <v>403</v>
      </c>
      <c r="D113" s="25" t="s">
        <v>404</v>
      </c>
      <c r="E113" s="20" t="s">
        <v>405</v>
      </c>
      <c r="F113" s="21">
        <v>6</v>
      </c>
      <c r="G113" s="22">
        <v>0</v>
      </c>
      <c r="H113" s="22">
        <f t="shared" si="24"/>
        <v>0</v>
      </c>
      <c r="I113" s="22">
        <f t="shared" si="25"/>
        <v>0</v>
      </c>
      <c r="J113" s="17"/>
    </row>
    <row r="114" spans="1:10" ht="12.75" customHeight="1">
      <c r="A114" s="18" t="s">
        <v>406</v>
      </c>
      <c r="B114" s="24" t="s">
        <v>407</v>
      </c>
      <c r="C114" s="18" t="s">
        <v>156</v>
      </c>
      <c r="D114" s="25" t="s">
        <v>408</v>
      </c>
      <c r="E114" s="20" t="s">
        <v>409</v>
      </c>
      <c r="F114" s="21">
        <v>1499.83</v>
      </c>
      <c r="G114" s="22">
        <v>0</v>
      </c>
      <c r="H114" s="22">
        <f t="shared" si="24"/>
        <v>0</v>
      </c>
      <c r="I114" s="22">
        <f t="shared" si="25"/>
        <v>0</v>
      </c>
      <c r="J114" s="17"/>
    </row>
    <row r="115" spans="1:10" ht="12.75" customHeight="1">
      <c r="A115" s="18" t="s">
        <v>410</v>
      </c>
      <c r="B115" s="24">
        <v>189</v>
      </c>
      <c r="C115" s="18" t="s">
        <v>411</v>
      </c>
      <c r="D115" s="25" t="s">
        <v>412</v>
      </c>
      <c r="E115" s="20" t="s">
        <v>413</v>
      </c>
      <c r="F115" s="21">
        <v>1</v>
      </c>
      <c r="G115" s="27">
        <v>0</v>
      </c>
      <c r="H115" s="22">
        <f t="shared" si="24"/>
        <v>0</v>
      </c>
      <c r="I115" s="22">
        <f t="shared" si="25"/>
        <v>0</v>
      </c>
      <c r="J115" s="17"/>
    </row>
    <row r="116" spans="1:10" ht="12.75" customHeight="1">
      <c r="A116" s="13">
        <v>5</v>
      </c>
      <c r="B116" s="14"/>
      <c r="C116" s="14"/>
      <c r="D116" s="15" t="s">
        <v>414</v>
      </c>
      <c r="E116" s="14"/>
      <c r="F116" s="14"/>
      <c r="G116" s="14"/>
      <c r="H116" s="14"/>
      <c r="I116" s="16">
        <f>SUM(I117,I128,I146,I153)</f>
        <v>0</v>
      </c>
      <c r="J116" s="17"/>
    </row>
    <row r="117" spans="1:10" ht="12.75" customHeight="1">
      <c r="A117" s="15" t="s">
        <v>415</v>
      </c>
      <c r="B117" s="14"/>
      <c r="C117" s="14"/>
      <c r="D117" s="15" t="s">
        <v>416</v>
      </c>
      <c r="E117" s="14"/>
      <c r="F117" s="14"/>
      <c r="G117" s="14"/>
      <c r="H117" s="14"/>
      <c r="I117" s="16">
        <f>SUM(I118:I127)</f>
        <v>0</v>
      </c>
      <c r="J117" s="17"/>
    </row>
    <row r="118" spans="1:10" ht="12.75" customHeight="1">
      <c r="A118" s="18" t="s">
        <v>417</v>
      </c>
      <c r="B118" s="24">
        <v>89987</v>
      </c>
      <c r="C118" s="18" t="s">
        <v>418</v>
      </c>
      <c r="D118" s="25" t="s">
        <v>419</v>
      </c>
      <c r="E118" s="20" t="s">
        <v>420</v>
      </c>
      <c r="F118" s="21">
        <v>8</v>
      </c>
      <c r="G118" s="22">
        <v>0</v>
      </c>
      <c r="H118" s="22">
        <f t="shared" ref="H118:H127" si="26">(G118*$G$2)+G118</f>
        <v>0</v>
      </c>
      <c r="I118" s="22">
        <f t="shared" ref="I118:I127" si="27">F118*H118</f>
        <v>0</v>
      </c>
      <c r="J118" s="17"/>
    </row>
    <row r="119" spans="1:10" ht="12.75" customHeight="1">
      <c r="A119" s="18" t="s">
        <v>421</v>
      </c>
      <c r="B119" s="24">
        <v>89429</v>
      </c>
      <c r="C119" s="18" t="s">
        <v>422</v>
      </c>
      <c r="D119" s="18" t="s">
        <v>423</v>
      </c>
      <c r="E119" s="20" t="s">
        <v>424</v>
      </c>
      <c r="F119" s="21">
        <v>16</v>
      </c>
      <c r="G119" s="22">
        <v>0</v>
      </c>
      <c r="H119" s="22">
        <f t="shared" si="26"/>
        <v>0</v>
      </c>
      <c r="I119" s="22">
        <f t="shared" si="27"/>
        <v>0</v>
      </c>
      <c r="J119" s="17"/>
    </row>
    <row r="120" spans="1:10" ht="12.75" customHeight="1">
      <c r="A120" s="18" t="s">
        <v>425</v>
      </c>
      <c r="B120" s="24">
        <v>89481</v>
      </c>
      <c r="C120" s="18" t="s">
        <v>426</v>
      </c>
      <c r="D120" s="18" t="s">
        <v>427</v>
      </c>
      <c r="E120" s="20" t="s">
        <v>428</v>
      </c>
      <c r="F120" s="21">
        <v>31</v>
      </c>
      <c r="G120" s="22">
        <v>0</v>
      </c>
      <c r="H120" s="22">
        <f t="shared" si="26"/>
        <v>0</v>
      </c>
      <c r="I120" s="22">
        <f t="shared" si="27"/>
        <v>0</v>
      </c>
      <c r="J120" s="17"/>
    </row>
    <row r="121" spans="1:10" ht="12.75" customHeight="1">
      <c r="A121" s="18" t="s">
        <v>429</v>
      </c>
      <c r="B121" s="24">
        <v>89385</v>
      </c>
      <c r="C121" s="18" t="s">
        <v>430</v>
      </c>
      <c r="D121" s="25" t="s">
        <v>431</v>
      </c>
      <c r="E121" s="20" t="s">
        <v>432</v>
      </c>
      <c r="F121" s="21">
        <v>8</v>
      </c>
      <c r="G121" s="22">
        <v>0</v>
      </c>
      <c r="H121" s="22">
        <f t="shared" si="26"/>
        <v>0</v>
      </c>
      <c r="I121" s="22">
        <f t="shared" si="27"/>
        <v>0</v>
      </c>
      <c r="J121" s="17"/>
    </row>
    <row r="122" spans="1:10" ht="12.75" customHeight="1">
      <c r="A122" s="18" t="s">
        <v>433</v>
      </c>
      <c r="B122" s="24">
        <v>89363</v>
      </c>
      <c r="C122" s="18" t="s">
        <v>434</v>
      </c>
      <c r="D122" s="18" t="s">
        <v>435</v>
      </c>
      <c r="E122" s="20" t="s">
        <v>436</v>
      </c>
      <c r="F122" s="21">
        <v>1</v>
      </c>
      <c r="G122" s="22">
        <v>0</v>
      </c>
      <c r="H122" s="22">
        <f t="shared" si="26"/>
        <v>0</v>
      </c>
      <c r="I122" s="22">
        <f t="shared" si="27"/>
        <v>0</v>
      </c>
      <c r="J122" s="17"/>
    </row>
    <row r="123" spans="1:10" ht="12.75" customHeight="1">
      <c r="A123" s="18" t="s">
        <v>437</v>
      </c>
      <c r="B123" s="24">
        <v>94703</v>
      </c>
      <c r="C123" s="18" t="s">
        <v>438</v>
      </c>
      <c r="D123" s="18" t="s">
        <v>439</v>
      </c>
      <c r="E123" s="20" t="s">
        <v>440</v>
      </c>
      <c r="F123" s="21">
        <v>2</v>
      </c>
      <c r="G123" s="22">
        <v>0</v>
      </c>
      <c r="H123" s="22">
        <f t="shared" si="26"/>
        <v>0</v>
      </c>
      <c r="I123" s="22">
        <f t="shared" si="27"/>
        <v>0</v>
      </c>
      <c r="J123" s="17"/>
    </row>
    <row r="124" spans="1:10" ht="12.75" customHeight="1">
      <c r="A124" s="18" t="s">
        <v>441</v>
      </c>
      <c r="B124" s="24">
        <v>90373</v>
      </c>
      <c r="C124" s="18" t="s">
        <v>442</v>
      </c>
      <c r="D124" s="25" t="s">
        <v>443</v>
      </c>
      <c r="E124" s="20" t="s">
        <v>444</v>
      </c>
      <c r="F124" s="21">
        <v>8</v>
      </c>
      <c r="G124" s="22">
        <v>0</v>
      </c>
      <c r="H124" s="22">
        <f t="shared" si="26"/>
        <v>0</v>
      </c>
      <c r="I124" s="22">
        <f t="shared" si="27"/>
        <v>0</v>
      </c>
      <c r="J124" s="17"/>
    </row>
    <row r="125" spans="1:10" ht="12.75" customHeight="1">
      <c r="A125" s="18" t="s">
        <v>445</v>
      </c>
      <c r="B125" s="24">
        <v>89366</v>
      </c>
      <c r="C125" s="18" t="s">
        <v>446</v>
      </c>
      <c r="D125" s="25" t="s">
        <v>447</v>
      </c>
      <c r="E125" s="20" t="s">
        <v>448</v>
      </c>
      <c r="F125" s="21">
        <v>2</v>
      </c>
      <c r="G125" s="22">
        <v>0</v>
      </c>
      <c r="H125" s="22">
        <f t="shared" si="26"/>
        <v>0</v>
      </c>
      <c r="I125" s="22">
        <f t="shared" si="27"/>
        <v>0</v>
      </c>
      <c r="J125" s="17"/>
    </row>
    <row r="126" spans="1:10" ht="12.75" customHeight="1">
      <c r="A126" s="18" t="s">
        <v>449</v>
      </c>
      <c r="B126" s="24">
        <v>89356</v>
      </c>
      <c r="C126" s="18" t="s">
        <v>450</v>
      </c>
      <c r="D126" s="18" t="s">
        <v>451</v>
      </c>
      <c r="E126" s="20" t="s">
        <v>452</v>
      </c>
      <c r="F126" s="21">
        <v>97.9</v>
      </c>
      <c r="G126" s="22">
        <v>0</v>
      </c>
      <c r="H126" s="22">
        <f t="shared" si="26"/>
        <v>0</v>
      </c>
      <c r="I126" s="22">
        <f t="shared" si="27"/>
        <v>0</v>
      </c>
      <c r="J126" s="17"/>
    </row>
    <row r="127" spans="1:10" ht="12.75" customHeight="1">
      <c r="A127" s="26">
        <v>40299</v>
      </c>
      <c r="B127" s="24">
        <v>89395</v>
      </c>
      <c r="C127" s="18" t="s">
        <v>453</v>
      </c>
      <c r="D127" s="18" t="s">
        <v>454</v>
      </c>
      <c r="E127" s="20" t="s">
        <v>455</v>
      </c>
      <c r="F127" s="21">
        <v>8</v>
      </c>
      <c r="G127" s="22">
        <v>0</v>
      </c>
      <c r="H127" s="22">
        <f t="shared" si="26"/>
        <v>0</v>
      </c>
      <c r="I127" s="22">
        <f t="shared" si="27"/>
        <v>0</v>
      </c>
      <c r="J127" s="17"/>
    </row>
    <row r="128" spans="1:10" ht="12.75" customHeight="1">
      <c r="A128" s="15" t="s">
        <v>456</v>
      </c>
      <c r="B128" s="14"/>
      <c r="C128" s="14"/>
      <c r="D128" s="15" t="s">
        <v>457</v>
      </c>
      <c r="E128" s="14"/>
      <c r="F128" s="14"/>
      <c r="G128" s="14"/>
      <c r="H128" s="14"/>
      <c r="I128" s="16">
        <f>SUM(I129:I145)</f>
        <v>0</v>
      </c>
      <c r="J128" s="17"/>
    </row>
    <row r="129" spans="1:10" ht="12.75" customHeight="1">
      <c r="A129" s="18" t="s">
        <v>458</v>
      </c>
      <c r="B129" s="24">
        <v>89852</v>
      </c>
      <c r="C129" s="18" t="s">
        <v>459</v>
      </c>
      <c r="D129" s="18" t="s">
        <v>460</v>
      </c>
      <c r="E129" s="20" t="s">
        <v>461</v>
      </c>
      <c r="F129" s="21">
        <v>4</v>
      </c>
      <c r="G129" s="22">
        <v>0</v>
      </c>
      <c r="H129" s="22">
        <f t="shared" ref="H129:H145" si="28">(G129*$G$2)+G129</f>
        <v>0</v>
      </c>
      <c r="I129" s="22">
        <f t="shared" ref="I129:I145" si="29">F129*H129</f>
        <v>0</v>
      </c>
      <c r="J129" s="17"/>
    </row>
    <row r="130" spans="1:10" ht="12.75" customHeight="1">
      <c r="A130" s="18" t="s">
        <v>462</v>
      </c>
      <c r="B130" s="24">
        <v>89728</v>
      </c>
      <c r="C130" s="18" t="s">
        <v>463</v>
      </c>
      <c r="D130" s="18" t="s">
        <v>464</v>
      </c>
      <c r="E130" s="20" t="s">
        <v>465</v>
      </c>
      <c r="F130" s="21">
        <v>5</v>
      </c>
      <c r="G130" s="22">
        <v>0</v>
      </c>
      <c r="H130" s="22">
        <f t="shared" si="28"/>
        <v>0</v>
      </c>
      <c r="I130" s="22">
        <f t="shared" si="29"/>
        <v>0</v>
      </c>
      <c r="J130" s="17"/>
    </row>
    <row r="131" spans="1:10" ht="12.75" customHeight="1">
      <c r="A131" s="18" t="s">
        <v>466</v>
      </c>
      <c r="B131" s="24">
        <v>89726</v>
      </c>
      <c r="C131" s="18" t="s">
        <v>467</v>
      </c>
      <c r="D131" s="18" t="s">
        <v>468</v>
      </c>
      <c r="E131" s="20" t="s">
        <v>469</v>
      </c>
      <c r="F131" s="21">
        <v>8</v>
      </c>
      <c r="G131" s="22">
        <v>0</v>
      </c>
      <c r="H131" s="22">
        <f t="shared" si="28"/>
        <v>0</v>
      </c>
      <c r="I131" s="22">
        <f t="shared" si="29"/>
        <v>0</v>
      </c>
      <c r="J131" s="17"/>
    </row>
    <row r="132" spans="1:10" ht="12.75" customHeight="1">
      <c r="A132" s="18" t="s">
        <v>470</v>
      </c>
      <c r="B132" s="24">
        <v>89732</v>
      </c>
      <c r="C132" s="18" t="s">
        <v>471</v>
      </c>
      <c r="D132" s="18" t="s">
        <v>472</v>
      </c>
      <c r="E132" s="20" t="s">
        <v>473</v>
      </c>
      <c r="F132" s="21">
        <v>9</v>
      </c>
      <c r="G132" s="22">
        <v>0</v>
      </c>
      <c r="H132" s="22">
        <f t="shared" si="28"/>
        <v>0</v>
      </c>
      <c r="I132" s="22">
        <f t="shared" si="29"/>
        <v>0</v>
      </c>
      <c r="J132" s="17"/>
    </row>
    <row r="133" spans="1:10" ht="12.75" customHeight="1">
      <c r="A133" s="18" t="s">
        <v>474</v>
      </c>
      <c r="B133" s="24">
        <v>89731</v>
      </c>
      <c r="C133" s="18" t="s">
        <v>475</v>
      </c>
      <c r="D133" s="18" t="s">
        <v>476</v>
      </c>
      <c r="E133" s="20" t="s">
        <v>477</v>
      </c>
      <c r="F133" s="21">
        <v>2</v>
      </c>
      <c r="G133" s="22">
        <v>0</v>
      </c>
      <c r="H133" s="22">
        <f t="shared" si="28"/>
        <v>0</v>
      </c>
      <c r="I133" s="22">
        <f t="shared" si="29"/>
        <v>0</v>
      </c>
      <c r="J133" s="17"/>
    </row>
    <row r="134" spans="1:10" ht="12.75" customHeight="1">
      <c r="A134" s="18" t="s">
        <v>478</v>
      </c>
      <c r="B134" s="24">
        <v>89797</v>
      </c>
      <c r="C134" s="18" t="s">
        <v>479</v>
      </c>
      <c r="D134" s="18" t="s">
        <v>480</v>
      </c>
      <c r="E134" s="20" t="s">
        <v>481</v>
      </c>
      <c r="F134" s="21">
        <v>1</v>
      </c>
      <c r="G134" s="22">
        <v>0</v>
      </c>
      <c r="H134" s="22">
        <f t="shared" si="28"/>
        <v>0</v>
      </c>
      <c r="I134" s="22">
        <f t="shared" si="29"/>
        <v>0</v>
      </c>
      <c r="J134" s="17"/>
    </row>
    <row r="135" spans="1:10" ht="12.75" customHeight="1">
      <c r="A135" s="18" t="s">
        <v>482</v>
      </c>
      <c r="B135" s="24">
        <v>89785</v>
      </c>
      <c r="C135" s="18" t="s">
        <v>483</v>
      </c>
      <c r="D135" s="18" t="s">
        <v>484</v>
      </c>
      <c r="E135" s="20" t="s">
        <v>485</v>
      </c>
      <c r="F135" s="21">
        <v>1</v>
      </c>
      <c r="G135" s="22">
        <v>0</v>
      </c>
      <c r="H135" s="22">
        <f t="shared" si="28"/>
        <v>0</v>
      </c>
      <c r="I135" s="22">
        <f t="shared" si="29"/>
        <v>0</v>
      </c>
      <c r="J135" s="17"/>
    </row>
    <row r="136" spans="1:10" ht="12.75" customHeight="1">
      <c r="A136" s="18" t="s">
        <v>486</v>
      </c>
      <c r="B136" s="24">
        <v>89778</v>
      </c>
      <c r="C136" s="18" t="s">
        <v>487</v>
      </c>
      <c r="D136" s="18" t="s">
        <v>488</v>
      </c>
      <c r="E136" s="20" t="s">
        <v>489</v>
      </c>
      <c r="F136" s="21">
        <v>13</v>
      </c>
      <c r="G136" s="22">
        <v>0</v>
      </c>
      <c r="H136" s="22">
        <f t="shared" si="28"/>
        <v>0</v>
      </c>
      <c r="I136" s="22">
        <f t="shared" si="29"/>
        <v>0</v>
      </c>
      <c r="J136" s="17"/>
    </row>
    <row r="137" spans="1:10" ht="12.75" customHeight="1">
      <c r="A137" s="18" t="s">
        <v>490</v>
      </c>
      <c r="B137" s="24">
        <v>89753</v>
      </c>
      <c r="C137" s="18" t="s">
        <v>491</v>
      </c>
      <c r="D137" s="18" t="s">
        <v>492</v>
      </c>
      <c r="E137" s="20" t="s">
        <v>493</v>
      </c>
      <c r="F137" s="21">
        <v>13</v>
      </c>
      <c r="G137" s="22">
        <v>0</v>
      </c>
      <c r="H137" s="22">
        <f t="shared" si="28"/>
        <v>0</v>
      </c>
      <c r="I137" s="22">
        <f t="shared" si="29"/>
        <v>0</v>
      </c>
      <c r="J137" s="17"/>
    </row>
    <row r="138" spans="1:10" ht="12.75" customHeight="1">
      <c r="A138" s="26">
        <v>40300</v>
      </c>
      <c r="B138" s="24">
        <v>89714</v>
      </c>
      <c r="C138" s="18" t="s">
        <v>494</v>
      </c>
      <c r="D138" s="25" t="s">
        <v>495</v>
      </c>
      <c r="E138" s="20" t="s">
        <v>496</v>
      </c>
      <c r="F138" s="21">
        <v>12.3</v>
      </c>
      <c r="G138" s="22">
        <v>0</v>
      </c>
      <c r="H138" s="22">
        <f t="shared" si="28"/>
        <v>0</v>
      </c>
      <c r="I138" s="22">
        <f t="shared" si="29"/>
        <v>0</v>
      </c>
      <c r="J138" s="17"/>
    </row>
    <row r="139" spans="1:10" ht="12.75" customHeight="1">
      <c r="A139" s="26">
        <v>40665</v>
      </c>
      <c r="B139" s="24">
        <v>89711</v>
      </c>
      <c r="C139" s="18" t="s">
        <v>497</v>
      </c>
      <c r="D139" s="25" t="s">
        <v>498</v>
      </c>
      <c r="E139" s="20" t="s">
        <v>499</v>
      </c>
      <c r="F139" s="21">
        <v>12.2</v>
      </c>
      <c r="G139" s="22">
        <v>0</v>
      </c>
      <c r="H139" s="22">
        <f t="shared" si="28"/>
        <v>0</v>
      </c>
      <c r="I139" s="22">
        <f t="shared" si="29"/>
        <v>0</v>
      </c>
      <c r="J139" s="17"/>
    </row>
    <row r="140" spans="1:10" ht="12.75" customHeight="1">
      <c r="A140" s="26">
        <v>41031</v>
      </c>
      <c r="B140" s="24">
        <v>89712</v>
      </c>
      <c r="C140" s="18" t="s">
        <v>500</v>
      </c>
      <c r="D140" s="25" t="s">
        <v>501</v>
      </c>
      <c r="E140" s="20" t="s">
        <v>502</v>
      </c>
      <c r="F140" s="21">
        <v>6.4</v>
      </c>
      <c r="G140" s="22">
        <v>0</v>
      </c>
      <c r="H140" s="22">
        <f t="shared" si="28"/>
        <v>0</v>
      </c>
      <c r="I140" s="22">
        <f t="shared" si="29"/>
        <v>0</v>
      </c>
      <c r="J140" s="17"/>
    </row>
    <row r="141" spans="1:10" ht="12.75" customHeight="1">
      <c r="A141" s="26">
        <v>41396</v>
      </c>
      <c r="B141" s="24">
        <v>104328</v>
      </c>
      <c r="C141" s="18" t="s">
        <v>503</v>
      </c>
      <c r="D141" s="18" t="s">
        <v>504</v>
      </c>
      <c r="E141" s="20" t="s">
        <v>505</v>
      </c>
      <c r="F141" s="21">
        <v>5</v>
      </c>
      <c r="G141" s="22">
        <v>0</v>
      </c>
      <c r="H141" s="22">
        <f t="shared" si="28"/>
        <v>0</v>
      </c>
      <c r="I141" s="22">
        <f t="shared" si="29"/>
        <v>0</v>
      </c>
      <c r="J141" s="17"/>
    </row>
    <row r="142" spans="1:10" ht="12.75" customHeight="1">
      <c r="A142" s="26">
        <v>41761</v>
      </c>
      <c r="B142" s="24">
        <v>89752</v>
      </c>
      <c r="C142" s="18" t="s">
        <v>506</v>
      </c>
      <c r="D142" s="18" t="s">
        <v>507</v>
      </c>
      <c r="E142" s="20" t="s">
        <v>508</v>
      </c>
      <c r="F142" s="21">
        <v>9</v>
      </c>
      <c r="G142" s="22">
        <v>0</v>
      </c>
      <c r="H142" s="22">
        <f t="shared" si="28"/>
        <v>0</v>
      </c>
      <c r="I142" s="22">
        <f t="shared" si="29"/>
        <v>0</v>
      </c>
      <c r="J142" s="17"/>
    </row>
    <row r="143" spans="1:10" ht="12.75" customHeight="1">
      <c r="A143" s="26">
        <v>42126</v>
      </c>
      <c r="B143" s="24">
        <v>166</v>
      </c>
      <c r="C143" s="18" t="s">
        <v>509</v>
      </c>
      <c r="D143" s="18" t="s">
        <v>510</v>
      </c>
      <c r="E143" s="20" t="s">
        <v>511</v>
      </c>
      <c r="F143" s="21">
        <v>3</v>
      </c>
      <c r="G143" s="22">
        <v>0</v>
      </c>
      <c r="H143" s="22">
        <f t="shared" si="28"/>
        <v>0</v>
      </c>
      <c r="I143" s="22">
        <f t="shared" si="29"/>
        <v>0</v>
      </c>
      <c r="J143" s="17"/>
    </row>
    <row r="144" spans="1:10" ht="12.75" customHeight="1">
      <c r="A144" s="26">
        <v>42492</v>
      </c>
      <c r="B144" s="24">
        <v>89724</v>
      </c>
      <c r="C144" s="18" t="s">
        <v>512</v>
      </c>
      <c r="D144" s="18" t="s">
        <v>513</v>
      </c>
      <c r="E144" s="20" t="s">
        <v>514</v>
      </c>
      <c r="F144" s="21">
        <v>5</v>
      </c>
      <c r="G144" s="22">
        <v>0</v>
      </c>
      <c r="H144" s="22">
        <f t="shared" si="28"/>
        <v>0</v>
      </c>
      <c r="I144" s="22">
        <f t="shared" si="29"/>
        <v>0</v>
      </c>
      <c r="J144" s="17"/>
    </row>
    <row r="145" spans="1:10" ht="12.75" customHeight="1">
      <c r="A145" s="26">
        <v>42857</v>
      </c>
      <c r="B145" s="24">
        <v>167</v>
      </c>
      <c r="C145" s="18" t="s">
        <v>515</v>
      </c>
      <c r="D145" s="18" t="s">
        <v>516</v>
      </c>
      <c r="E145" s="20" t="s">
        <v>517</v>
      </c>
      <c r="F145" s="21">
        <v>5</v>
      </c>
      <c r="G145" s="22">
        <v>0</v>
      </c>
      <c r="H145" s="22">
        <f t="shared" si="28"/>
        <v>0</v>
      </c>
      <c r="I145" s="22">
        <f t="shared" si="29"/>
        <v>0</v>
      </c>
      <c r="J145" s="17"/>
    </row>
    <row r="146" spans="1:10" ht="12.75" customHeight="1">
      <c r="A146" s="15" t="s">
        <v>518</v>
      </c>
      <c r="B146" s="14"/>
      <c r="C146" s="14"/>
      <c r="D146" s="15" t="s">
        <v>519</v>
      </c>
      <c r="E146" s="14"/>
      <c r="F146" s="14"/>
      <c r="G146" s="14"/>
      <c r="H146" s="14"/>
      <c r="I146" s="16">
        <f>SUM(I147:I152)</f>
        <v>0</v>
      </c>
      <c r="J146" s="17"/>
    </row>
    <row r="147" spans="1:10" ht="12.75" customHeight="1">
      <c r="A147" s="18" t="s">
        <v>520</v>
      </c>
      <c r="B147" s="24">
        <v>89801</v>
      </c>
      <c r="C147" s="18" t="s">
        <v>521</v>
      </c>
      <c r="D147" s="18" t="s">
        <v>522</v>
      </c>
      <c r="E147" s="20" t="s">
        <v>523</v>
      </c>
      <c r="F147" s="21">
        <v>18</v>
      </c>
      <c r="G147" s="22">
        <v>0</v>
      </c>
      <c r="H147" s="22">
        <f t="shared" ref="H147:H152" si="30">(G147*$G$2)+G147</f>
        <v>0</v>
      </c>
      <c r="I147" s="22">
        <f t="shared" ref="I147:I152" si="31">F147*H147</f>
        <v>0</v>
      </c>
      <c r="J147" s="17"/>
    </row>
    <row r="148" spans="1:10" ht="12.75" customHeight="1">
      <c r="A148" s="18" t="s">
        <v>524</v>
      </c>
      <c r="B148" s="24">
        <v>89813</v>
      </c>
      <c r="C148" s="18" t="s">
        <v>525</v>
      </c>
      <c r="D148" s="18" t="s">
        <v>526</v>
      </c>
      <c r="E148" s="20" t="s">
        <v>527</v>
      </c>
      <c r="F148" s="21">
        <v>3</v>
      </c>
      <c r="G148" s="22">
        <v>0</v>
      </c>
      <c r="H148" s="22">
        <f t="shared" si="30"/>
        <v>0</v>
      </c>
      <c r="I148" s="22">
        <f t="shared" si="31"/>
        <v>0</v>
      </c>
      <c r="J148" s="17"/>
    </row>
    <row r="149" spans="1:10" ht="12.75" customHeight="1">
      <c r="A149" s="18" t="s">
        <v>528</v>
      </c>
      <c r="B149" s="24">
        <v>104348</v>
      </c>
      <c r="C149" s="18" t="s">
        <v>529</v>
      </c>
      <c r="D149" s="18" t="s">
        <v>530</v>
      </c>
      <c r="E149" s="20" t="s">
        <v>531</v>
      </c>
      <c r="F149" s="21">
        <v>5</v>
      </c>
      <c r="G149" s="22">
        <v>0</v>
      </c>
      <c r="H149" s="22">
        <f t="shared" si="30"/>
        <v>0</v>
      </c>
      <c r="I149" s="22">
        <f t="shared" si="31"/>
        <v>0</v>
      </c>
      <c r="J149" s="17"/>
    </row>
    <row r="150" spans="1:10" ht="12.75" customHeight="1">
      <c r="A150" s="18" t="s">
        <v>532</v>
      </c>
      <c r="B150" s="24">
        <v>89825</v>
      </c>
      <c r="C150" s="18" t="s">
        <v>533</v>
      </c>
      <c r="D150" s="25" t="s">
        <v>534</v>
      </c>
      <c r="E150" s="20" t="s">
        <v>535</v>
      </c>
      <c r="F150" s="21">
        <v>5</v>
      </c>
      <c r="G150" s="22">
        <v>0</v>
      </c>
      <c r="H150" s="22">
        <f t="shared" si="30"/>
        <v>0</v>
      </c>
      <c r="I150" s="22">
        <f t="shared" si="31"/>
        <v>0</v>
      </c>
      <c r="J150" s="17"/>
    </row>
    <row r="151" spans="1:10" ht="12.75" customHeight="1">
      <c r="A151" s="18" t="s">
        <v>536</v>
      </c>
      <c r="B151" s="24">
        <v>89798</v>
      </c>
      <c r="C151" s="18" t="s">
        <v>537</v>
      </c>
      <c r="D151" s="25" t="s">
        <v>538</v>
      </c>
      <c r="E151" s="20" t="s">
        <v>539</v>
      </c>
      <c r="F151" s="21">
        <v>31.6</v>
      </c>
      <c r="G151" s="22">
        <v>0</v>
      </c>
      <c r="H151" s="22">
        <f t="shared" si="30"/>
        <v>0</v>
      </c>
      <c r="I151" s="22">
        <f t="shared" si="31"/>
        <v>0</v>
      </c>
      <c r="J151" s="17"/>
    </row>
    <row r="152" spans="1:10" ht="12.75" customHeight="1">
      <c r="A152" s="18" t="s">
        <v>540</v>
      </c>
      <c r="B152" s="24">
        <v>89802</v>
      </c>
      <c r="C152" s="18" t="s">
        <v>541</v>
      </c>
      <c r="D152" s="18" t="s">
        <v>542</v>
      </c>
      <c r="E152" s="20" t="s">
        <v>543</v>
      </c>
      <c r="F152" s="21">
        <v>1</v>
      </c>
      <c r="G152" s="22">
        <v>0</v>
      </c>
      <c r="H152" s="22">
        <f t="shared" si="30"/>
        <v>0</v>
      </c>
      <c r="I152" s="22">
        <f t="shared" si="31"/>
        <v>0</v>
      </c>
      <c r="J152" s="17"/>
    </row>
    <row r="153" spans="1:10" ht="12.75" customHeight="1">
      <c r="A153" s="15" t="s">
        <v>544</v>
      </c>
      <c r="B153" s="14"/>
      <c r="C153" s="14"/>
      <c r="D153" s="15" t="s">
        <v>545</v>
      </c>
      <c r="E153" s="14"/>
      <c r="F153" s="14"/>
      <c r="G153" s="14"/>
      <c r="H153" s="14"/>
      <c r="I153" s="16">
        <f>SUM(I154:I156)</f>
        <v>0</v>
      </c>
      <c r="J153" s="17"/>
    </row>
    <row r="154" spans="1:10" ht="12.75" customHeight="1">
      <c r="A154" s="18" t="s">
        <v>546</v>
      </c>
      <c r="B154" s="24">
        <v>89584</v>
      </c>
      <c r="C154" s="18" t="s">
        <v>547</v>
      </c>
      <c r="D154" s="25" t="s">
        <v>548</v>
      </c>
      <c r="E154" s="20" t="s">
        <v>549</v>
      </c>
      <c r="F154" s="21">
        <v>18</v>
      </c>
      <c r="G154" s="22">
        <v>0</v>
      </c>
      <c r="H154" s="22">
        <f t="shared" ref="H154:H156" si="32">(G154*$G$2)+G154</f>
        <v>0</v>
      </c>
      <c r="I154" s="22">
        <f t="shared" ref="I154:I156" si="33">F154*H154</f>
        <v>0</v>
      </c>
      <c r="J154" s="17"/>
    </row>
    <row r="155" spans="1:10" ht="12.75" customHeight="1">
      <c r="A155" s="18" t="s">
        <v>550</v>
      </c>
      <c r="B155" s="24">
        <v>89578</v>
      </c>
      <c r="C155" s="18" t="s">
        <v>551</v>
      </c>
      <c r="D155" s="25" t="s">
        <v>552</v>
      </c>
      <c r="E155" s="20" t="s">
        <v>553</v>
      </c>
      <c r="F155" s="21">
        <v>20.100000000000001</v>
      </c>
      <c r="G155" s="22">
        <v>0</v>
      </c>
      <c r="H155" s="22">
        <f t="shared" si="32"/>
        <v>0</v>
      </c>
      <c r="I155" s="22">
        <f t="shared" si="33"/>
        <v>0</v>
      </c>
      <c r="J155" s="17"/>
    </row>
    <row r="156" spans="1:10" ht="12.75" customHeight="1">
      <c r="A156" s="18" t="s">
        <v>554</v>
      </c>
      <c r="B156" s="24">
        <v>94228</v>
      </c>
      <c r="C156" s="18" t="s">
        <v>555</v>
      </c>
      <c r="D156" s="25" t="s">
        <v>556</v>
      </c>
      <c r="E156" s="20" t="s">
        <v>557</v>
      </c>
      <c r="F156" s="21">
        <v>67.55</v>
      </c>
      <c r="G156" s="22">
        <v>0</v>
      </c>
      <c r="H156" s="22">
        <f t="shared" si="32"/>
        <v>0</v>
      </c>
      <c r="I156" s="22">
        <f t="shared" si="33"/>
        <v>0</v>
      </c>
      <c r="J156" s="17"/>
    </row>
    <row r="157" spans="1:10" ht="12.75" customHeight="1">
      <c r="A157" s="13">
        <v>6</v>
      </c>
      <c r="B157" s="14"/>
      <c r="C157" s="14"/>
      <c r="D157" s="15" t="s">
        <v>558</v>
      </c>
      <c r="E157" s="14"/>
      <c r="F157" s="14"/>
      <c r="G157" s="14"/>
      <c r="H157" s="14"/>
      <c r="I157" s="16">
        <f>SUM(I158,I174,I185,I194,I207,I228,I237)</f>
        <v>0</v>
      </c>
      <c r="J157" s="17"/>
    </row>
    <row r="158" spans="1:10" ht="12.75" customHeight="1">
      <c r="A158" s="15" t="s">
        <v>559</v>
      </c>
      <c r="B158" s="14"/>
      <c r="C158" s="14"/>
      <c r="D158" s="15" t="s">
        <v>560</v>
      </c>
      <c r="E158" s="14"/>
      <c r="F158" s="14"/>
      <c r="G158" s="14"/>
      <c r="H158" s="14"/>
      <c r="I158" s="16">
        <f>SUM(I159,I165,I171)</f>
        <v>0</v>
      </c>
      <c r="J158" s="17"/>
    </row>
    <row r="159" spans="1:10" ht="12.75" customHeight="1">
      <c r="A159" s="15" t="s">
        <v>561</v>
      </c>
      <c r="B159" s="14"/>
      <c r="C159" s="14"/>
      <c r="D159" s="15" t="s">
        <v>562</v>
      </c>
      <c r="E159" s="14"/>
      <c r="F159" s="14"/>
      <c r="G159" s="14"/>
      <c r="H159" s="14"/>
      <c r="I159" s="16">
        <f>SUM(I160:I164)</f>
        <v>0</v>
      </c>
      <c r="J159" s="17"/>
    </row>
    <row r="160" spans="1:10" ht="12.75" customHeight="1">
      <c r="A160" s="18" t="s">
        <v>563</v>
      </c>
      <c r="B160" s="24">
        <v>92000</v>
      </c>
      <c r="C160" s="18" t="s">
        <v>564</v>
      </c>
      <c r="D160" s="18" t="s">
        <v>565</v>
      </c>
      <c r="E160" s="20" t="s">
        <v>566</v>
      </c>
      <c r="F160" s="21">
        <v>9</v>
      </c>
      <c r="G160" s="22">
        <v>0</v>
      </c>
      <c r="H160" s="22">
        <f t="shared" ref="H160:H164" si="34">(G160*$G$2)+G160</f>
        <v>0</v>
      </c>
      <c r="I160" s="22">
        <f t="shared" ref="I160:I164" si="35">F160*H160</f>
        <v>0</v>
      </c>
      <c r="J160" s="17"/>
    </row>
    <row r="161" spans="1:10" ht="12.75" customHeight="1">
      <c r="A161" s="18" t="s">
        <v>567</v>
      </c>
      <c r="B161" s="24">
        <v>92008</v>
      </c>
      <c r="C161" s="18" t="s">
        <v>568</v>
      </c>
      <c r="D161" s="18" t="s">
        <v>569</v>
      </c>
      <c r="E161" s="20" t="s">
        <v>570</v>
      </c>
      <c r="F161" s="21">
        <v>26</v>
      </c>
      <c r="G161" s="22">
        <v>0</v>
      </c>
      <c r="H161" s="22">
        <f t="shared" si="34"/>
        <v>0</v>
      </c>
      <c r="I161" s="22">
        <f t="shared" si="35"/>
        <v>0</v>
      </c>
      <c r="J161" s="17"/>
    </row>
    <row r="162" spans="1:10" ht="12.75" customHeight="1">
      <c r="A162" s="18" t="s">
        <v>571</v>
      </c>
      <c r="B162" s="24">
        <v>91992</v>
      </c>
      <c r="C162" s="18" t="s">
        <v>572</v>
      </c>
      <c r="D162" s="18" t="s">
        <v>573</v>
      </c>
      <c r="E162" s="20" t="s">
        <v>574</v>
      </c>
      <c r="F162" s="21">
        <v>65</v>
      </c>
      <c r="G162" s="22">
        <v>0</v>
      </c>
      <c r="H162" s="22">
        <f t="shared" si="34"/>
        <v>0</v>
      </c>
      <c r="I162" s="22">
        <f t="shared" si="35"/>
        <v>0</v>
      </c>
      <c r="J162" s="17"/>
    </row>
    <row r="163" spans="1:10" ht="12.75" customHeight="1">
      <c r="A163" s="18" t="s">
        <v>575</v>
      </c>
      <c r="B163" s="24">
        <v>92009</v>
      </c>
      <c r="C163" s="18" t="s">
        <v>576</v>
      </c>
      <c r="D163" s="18" t="s">
        <v>577</v>
      </c>
      <c r="E163" s="20" t="s">
        <v>578</v>
      </c>
      <c r="F163" s="21">
        <v>1</v>
      </c>
      <c r="G163" s="22">
        <v>0</v>
      </c>
      <c r="H163" s="22">
        <f t="shared" si="34"/>
        <v>0</v>
      </c>
      <c r="I163" s="22">
        <f t="shared" si="35"/>
        <v>0</v>
      </c>
      <c r="J163" s="17"/>
    </row>
    <row r="164" spans="1:10" ht="12.75" customHeight="1">
      <c r="A164" s="18" t="s">
        <v>579</v>
      </c>
      <c r="B164" s="24">
        <v>92001</v>
      </c>
      <c r="C164" s="18" t="s">
        <v>580</v>
      </c>
      <c r="D164" s="18" t="s">
        <v>581</v>
      </c>
      <c r="E164" s="20" t="s">
        <v>582</v>
      </c>
      <c r="F164" s="21">
        <v>19</v>
      </c>
      <c r="G164" s="22">
        <v>0</v>
      </c>
      <c r="H164" s="22">
        <f t="shared" si="34"/>
        <v>0</v>
      </c>
      <c r="I164" s="22">
        <f t="shared" si="35"/>
        <v>0</v>
      </c>
      <c r="J164" s="17"/>
    </row>
    <row r="165" spans="1:10" ht="12.75" customHeight="1">
      <c r="A165" s="15" t="s">
        <v>583</v>
      </c>
      <c r="B165" s="14"/>
      <c r="C165" s="14"/>
      <c r="D165" s="15" t="s">
        <v>584</v>
      </c>
      <c r="E165" s="14"/>
      <c r="F165" s="14"/>
      <c r="G165" s="14"/>
      <c r="H165" s="14"/>
      <c r="I165" s="16">
        <f>SUM(I166:I170)</f>
        <v>0</v>
      </c>
      <c r="J165" s="17"/>
    </row>
    <row r="166" spans="1:10" ht="12.75" customHeight="1">
      <c r="A166" s="18" t="s">
        <v>585</v>
      </c>
      <c r="B166" s="24">
        <v>91953</v>
      </c>
      <c r="C166" s="18" t="s">
        <v>586</v>
      </c>
      <c r="D166" s="18" t="s">
        <v>587</v>
      </c>
      <c r="E166" s="20" t="s">
        <v>588</v>
      </c>
      <c r="F166" s="21">
        <v>15</v>
      </c>
      <c r="G166" s="22">
        <v>0</v>
      </c>
      <c r="H166" s="22">
        <f>(G166*$G$2)+G166</f>
        <v>0</v>
      </c>
      <c r="I166" s="22">
        <f t="shared" ref="I166:I170" si="36">F166*H166</f>
        <v>0</v>
      </c>
      <c r="J166" s="17"/>
    </row>
    <row r="167" spans="1:10" ht="12.75" customHeight="1">
      <c r="A167" s="18" t="s">
        <v>589</v>
      </c>
      <c r="B167" s="24">
        <v>91959</v>
      </c>
      <c r="C167" s="18" t="s">
        <v>590</v>
      </c>
      <c r="D167" s="18" t="s">
        <v>591</v>
      </c>
      <c r="E167" s="20" t="s">
        <v>592</v>
      </c>
      <c r="F167" s="21">
        <v>5</v>
      </c>
      <c r="G167" s="22">
        <v>0</v>
      </c>
      <c r="H167" s="22">
        <v>0</v>
      </c>
      <c r="I167" s="22">
        <f t="shared" si="36"/>
        <v>0</v>
      </c>
      <c r="J167" s="17"/>
    </row>
    <row r="168" spans="1:10" ht="12.75" customHeight="1">
      <c r="A168" s="18" t="s">
        <v>593</v>
      </c>
      <c r="B168" s="24">
        <v>91957</v>
      </c>
      <c r="C168" s="18" t="s">
        <v>594</v>
      </c>
      <c r="D168" s="25" t="s">
        <v>595</v>
      </c>
      <c r="E168" s="20" t="s">
        <v>596</v>
      </c>
      <c r="F168" s="21">
        <v>19</v>
      </c>
      <c r="G168" s="22">
        <v>0</v>
      </c>
      <c r="H168" s="22">
        <f t="shared" ref="H168:H170" si="37">(G168*$G$2)+G168</f>
        <v>0</v>
      </c>
      <c r="I168" s="22">
        <f t="shared" si="36"/>
        <v>0</v>
      </c>
      <c r="J168" s="17"/>
    </row>
    <row r="169" spans="1:10" ht="12.75" customHeight="1">
      <c r="A169" s="18" t="s">
        <v>597</v>
      </c>
      <c r="B169" s="24">
        <v>92035</v>
      </c>
      <c r="C169" s="18" t="s">
        <v>598</v>
      </c>
      <c r="D169" s="18" t="s">
        <v>599</v>
      </c>
      <c r="E169" s="20" t="s">
        <v>600</v>
      </c>
      <c r="F169" s="21">
        <v>9</v>
      </c>
      <c r="G169" s="22">
        <v>0</v>
      </c>
      <c r="H169" s="22">
        <f t="shared" si="37"/>
        <v>0</v>
      </c>
      <c r="I169" s="22">
        <f t="shared" si="36"/>
        <v>0</v>
      </c>
      <c r="J169" s="17"/>
    </row>
    <row r="170" spans="1:10" ht="12.75" customHeight="1">
      <c r="A170" s="18" t="s">
        <v>601</v>
      </c>
      <c r="B170" s="24">
        <v>101632</v>
      </c>
      <c r="C170" s="18" t="s">
        <v>602</v>
      </c>
      <c r="D170" s="25" t="s">
        <v>603</v>
      </c>
      <c r="E170" s="20" t="s">
        <v>604</v>
      </c>
      <c r="F170" s="21">
        <v>1</v>
      </c>
      <c r="G170" s="22">
        <v>0</v>
      </c>
      <c r="H170" s="22">
        <f t="shared" si="37"/>
        <v>0</v>
      </c>
      <c r="I170" s="22">
        <f t="shared" si="36"/>
        <v>0</v>
      </c>
      <c r="J170" s="17"/>
    </row>
    <row r="171" spans="1:10" ht="12.75" customHeight="1">
      <c r="A171" s="15" t="s">
        <v>605</v>
      </c>
      <c r="B171" s="14"/>
      <c r="C171" s="14"/>
      <c r="D171" s="15" t="s">
        <v>606</v>
      </c>
      <c r="E171" s="14"/>
      <c r="F171" s="14"/>
      <c r="G171" s="14"/>
      <c r="H171" s="14"/>
      <c r="I171" s="28">
        <f>SUM(I172:I173)</f>
        <v>0</v>
      </c>
      <c r="J171" s="17"/>
    </row>
    <row r="172" spans="1:10" ht="12.75" customHeight="1">
      <c r="A172" s="18" t="s">
        <v>607</v>
      </c>
      <c r="B172" s="23" t="s">
        <v>608</v>
      </c>
      <c r="C172" s="18" t="s">
        <v>609</v>
      </c>
      <c r="D172" s="18" t="s">
        <v>610</v>
      </c>
      <c r="E172" s="20" t="s">
        <v>611</v>
      </c>
      <c r="F172" s="21">
        <v>1</v>
      </c>
      <c r="G172" s="22">
        <v>0</v>
      </c>
      <c r="H172" s="22">
        <f t="shared" ref="H172:H173" si="38">(G172*$G$2)+G172</f>
        <v>0</v>
      </c>
      <c r="I172" s="22">
        <f t="shared" ref="I172:I173" si="39">F172*H172</f>
        <v>0</v>
      </c>
      <c r="J172" s="17"/>
    </row>
    <row r="173" spans="1:10" ht="12.75" customHeight="1">
      <c r="A173" s="18" t="s">
        <v>612</v>
      </c>
      <c r="B173" s="23" t="s">
        <v>613</v>
      </c>
      <c r="C173" s="18" t="s">
        <v>614</v>
      </c>
      <c r="D173" s="18" t="s">
        <v>615</v>
      </c>
      <c r="E173" s="20" t="s">
        <v>616</v>
      </c>
      <c r="F173" s="21">
        <v>1</v>
      </c>
      <c r="G173" s="22">
        <v>0</v>
      </c>
      <c r="H173" s="22">
        <f t="shared" si="38"/>
        <v>0</v>
      </c>
      <c r="I173" s="22">
        <f t="shared" si="39"/>
        <v>0</v>
      </c>
      <c r="J173" s="17"/>
    </row>
    <row r="174" spans="1:10" ht="12.75" customHeight="1">
      <c r="A174" s="15" t="s">
        <v>617</v>
      </c>
      <c r="B174" s="14"/>
      <c r="C174" s="14"/>
      <c r="D174" s="15" t="s">
        <v>618</v>
      </c>
      <c r="E174" s="14"/>
      <c r="F174" s="14"/>
      <c r="G174" s="14"/>
      <c r="H174" s="14"/>
      <c r="I174" s="16">
        <f>SUM(I175:I184)</f>
        <v>0</v>
      </c>
      <c r="J174" s="17"/>
    </row>
    <row r="175" spans="1:10" ht="12.75" customHeight="1">
      <c r="A175" s="18" t="s">
        <v>619</v>
      </c>
      <c r="B175" s="24">
        <v>101880</v>
      </c>
      <c r="C175" s="18" t="s">
        <v>620</v>
      </c>
      <c r="D175" s="18" t="s">
        <v>621</v>
      </c>
      <c r="E175" s="20" t="s">
        <v>622</v>
      </c>
      <c r="F175" s="21">
        <v>1</v>
      </c>
      <c r="G175" s="22">
        <v>0</v>
      </c>
      <c r="H175" s="22">
        <f t="shared" ref="H175:H184" si="40">(G175*$G$2)+G175</f>
        <v>0</v>
      </c>
      <c r="I175" s="22">
        <f t="shared" ref="I175:I184" si="41">F175*H175</f>
        <v>0</v>
      </c>
      <c r="J175" s="17"/>
    </row>
    <row r="176" spans="1:10" ht="12.75" customHeight="1">
      <c r="A176" s="18" t="s">
        <v>623</v>
      </c>
      <c r="B176" s="24">
        <v>186</v>
      </c>
      <c r="C176" s="18" t="s">
        <v>624</v>
      </c>
      <c r="D176" s="18" t="s">
        <v>625</v>
      </c>
      <c r="E176" s="20" t="s">
        <v>626</v>
      </c>
      <c r="F176" s="21">
        <v>272</v>
      </c>
      <c r="G176" s="22">
        <v>0</v>
      </c>
      <c r="H176" s="22">
        <f t="shared" si="40"/>
        <v>0</v>
      </c>
      <c r="I176" s="22">
        <f t="shared" si="41"/>
        <v>0</v>
      </c>
      <c r="J176" s="17"/>
    </row>
    <row r="177" spans="1:10" ht="12.75" customHeight="1">
      <c r="A177" s="18" t="s">
        <v>627</v>
      </c>
      <c r="B177" s="24">
        <v>93669</v>
      </c>
      <c r="C177" s="18" t="s">
        <v>628</v>
      </c>
      <c r="D177" s="25" t="s">
        <v>629</v>
      </c>
      <c r="E177" s="20" t="s">
        <v>630</v>
      </c>
      <c r="F177" s="21">
        <v>6</v>
      </c>
      <c r="G177" s="22">
        <v>0</v>
      </c>
      <c r="H177" s="22">
        <f t="shared" si="40"/>
        <v>0</v>
      </c>
      <c r="I177" s="22">
        <f t="shared" si="41"/>
        <v>0</v>
      </c>
      <c r="J177" s="17"/>
    </row>
    <row r="178" spans="1:10" ht="12.75" customHeight="1">
      <c r="A178" s="18" t="s">
        <v>631</v>
      </c>
      <c r="B178" s="24">
        <v>93654</v>
      </c>
      <c r="C178" s="18" t="s">
        <v>632</v>
      </c>
      <c r="D178" s="25" t="s">
        <v>633</v>
      </c>
      <c r="E178" s="20" t="s">
        <v>634</v>
      </c>
      <c r="F178" s="21">
        <v>26</v>
      </c>
      <c r="G178" s="22">
        <v>0</v>
      </c>
      <c r="H178" s="22">
        <f t="shared" si="40"/>
        <v>0</v>
      </c>
      <c r="I178" s="22">
        <f t="shared" si="41"/>
        <v>0</v>
      </c>
      <c r="J178" s="17"/>
    </row>
    <row r="179" spans="1:10" ht="12.75" customHeight="1">
      <c r="A179" s="18" t="s">
        <v>635</v>
      </c>
      <c r="B179" s="24">
        <v>93655</v>
      </c>
      <c r="C179" s="18" t="s">
        <v>636</v>
      </c>
      <c r="D179" s="25" t="s">
        <v>637</v>
      </c>
      <c r="E179" s="20" t="s">
        <v>638</v>
      </c>
      <c r="F179" s="21">
        <v>2</v>
      </c>
      <c r="G179" s="22">
        <v>0</v>
      </c>
      <c r="H179" s="22">
        <f t="shared" si="40"/>
        <v>0</v>
      </c>
      <c r="I179" s="22">
        <f t="shared" si="41"/>
        <v>0</v>
      </c>
      <c r="J179" s="17"/>
    </row>
    <row r="180" spans="1:10" ht="12.75" customHeight="1">
      <c r="A180" s="18" t="s">
        <v>639</v>
      </c>
      <c r="B180" s="24">
        <v>93656</v>
      </c>
      <c r="C180" s="18" t="s">
        <v>640</v>
      </c>
      <c r="D180" s="25" t="s">
        <v>641</v>
      </c>
      <c r="E180" s="20" t="s">
        <v>642</v>
      </c>
      <c r="F180" s="21">
        <v>2</v>
      </c>
      <c r="G180" s="22">
        <v>0</v>
      </c>
      <c r="H180" s="22">
        <f t="shared" si="40"/>
        <v>0</v>
      </c>
      <c r="I180" s="22">
        <f t="shared" si="41"/>
        <v>0</v>
      </c>
      <c r="J180" s="17"/>
    </row>
    <row r="181" spans="1:10" ht="12.75" customHeight="1">
      <c r="A181" s="18" t="s">
        <v>643</v>
      </c>
      <c r="B181" s="23" t="s">
        <v>644</v>
      </c>
      <c r="C181" s="18" t="s">
        <v>645</v>
      </c>
      <c r="D181" s="18" t="s">
        <v>646</v>
      </c>
      <c r="E181" s="20" t="s">
        <v>647</v>
      </c>
      <c r="F181" s="21">
        <v>1</v>
      </c>
      <c r="G181" s="22">
        <v>0</v>
      </c>
      <c r="H181" s="22">
        <f t="shared" si="40"/>
        <v>0</v>
      </c>
      <c r="I181" s="22">
        <f t="shared" si="41"/>
        <v>0</v>
      </c>
      <c r="J181" s="17"/>
    </row>
    <row r="182" spans="1:10" ht="12.75" customHeight="1">
      <c r="A182" s="18" t="s">
        <v>648</v>
      </c>
      <c r="B182" s="24">
        <v>93659</v>
      </c>
      <c r="C182" s="18" t="s">
        <v>649</v>
      </c>
      <c r="D182" s="25" t="s">
        <v>650</v>
      </c>
      <c r="E182" s="20" t="s">
        <v>651</v>
      </c>
      <c r="F182" s="21">
        <v>1</v>
      </c>
      <c r="G182" s="22">
        <v>0</v>
      </c>
      <c r="H182" s="22">
        <f t="shared" si="40"/>
        <v>0</v>
      </c>
      <c r="I182" s="22">
        <f t="shared" si="41"/>
        <v>0</v>
      </c>
      <c r="J182" s="17"/>
    </row>
    <row r="183" spans="1:10" ht="12.75" customHeight="1">
      <c r="A183" s="18" t="s">
        <v>652</v>
      </c>
      <c r="B183" s="23" t="s">
        <v>653</v>
      </c>
      <c r="C183" s="18" t="s">
        <v>654</v>
      </c>
      <c r="D183" s="25" t="s">
        <v>655</v>
      </c>
      <c r="E183" s="20" t="s">
        <v>656</v>
      </c>
      <c r="F183" s="21">
        <v>1</v>
      </c>
      <c r="G183" s="22">
        <v>0</v>
      </c>
      <c r="H183" s="22">
        <f t="shared" si="40"/>
        <v>0</v>
      </c>
      <c r="I183" s="22">
        <f t="shared" si="41"/>
        <v>0</v>
      </c>
      <c r="J183" s="17"/>
    </row>
    <row r="184" spans="1:10" ht="12.75" customHeight="1">
      <c r="A184" s="26">
        <v>40331</v>
      </c>
      <c r="B184" s="24">
        <v>101895</v>
      </c>
      <c r="C184" s="18" t="s">
        <v>657</v>
      </c>
      <c r="D184" s="18" t="s">
        <v>658</v>
      </c>
      <c r="E184" s="20" t="s">
        <v>659</v>
      </c>
      <c r="F184" s="21">
        <v>1</v>
      </c>
      <c r="G184" s="22">
        <v>0</v>
      </c>
      <c r="H184" s="22">
        <f t="shared" si="40"/>
        <v>0</v>
      </c>
      <c r="I184" s="22">
        <f t="shared" si="41"/>
        <v>0</v>
      </c>
      <c r="J184" s="17"/>
    </row>
    <row r="185" spans="1:10" ht="12.75" customHeight="1">
      <c r="A185" s="15" t="s">
        <v>660</v>
      </c>
      <c r="B185" s="14"/>
      <c r="C185" s="14"/>
      <c r="D185" s="15" t="s">
        <v>661</v>
      </c>
      <c r="E185" s="14"/>
      <c r="F185" s="14"/>
      <c r="G185" s="14"/>
      <c r="H185" s="14"/>
      <c r="I185" s="16">
        <f>SUM(I186:I193)</f>
        <v>0</v>
      </c>
      <c r="J185" s="17"/>
    </row>
    <row r="186" spans="1:10" ht="12.75" customHeight="1">
      <c r="A186" s="18" t="s">
        <v>662</v>
      </c>
      <c r="B186" s="24">
        <v>91924</v>
      </c>
      <c r="C186" s="18" t="s">
        <v>663</v>
      </c>
      <c r="D186" s="25" t="s">
        <v>664</v>
      </c>
      <c r="E186" s="20" t="s">
        <v>665</v>
      </c>
      <c r="F186" s="21">
        <v>2054.08</v>
      </c>
      <c r="G186" s="22">
        <v>0</v>
      </c>
      <c r="H186" s="22">
        <f t="shared" ref="H186:H193" si="42">(G186*$G$2)+G186</f>
        <v>0</v>
      </c>
      <c r="I186" s="22">
        <f t="shared" ref="I186:I193" si="43">F186*H186</f>
        <v>0</v>
      </c>
      <c r="J186" s="17"/>
    </row>
    <row r="187" spans="1:10" ht="12.75" customHeight="1">
      <c r="A187" s="18" t="s">
        <v>666</v>
      </c>
      <c r="B187" s="24">
        <v>91926</v>
      </c>
      <c r="C187" s="18" t="s">
        <v>667</v>
      </c>
      <c r="D187" s="25" t="s">
        <v>668</v>
      </c>
      <c r="E187" s="20" t="s">
        <v>669</v>
      </c>
      <c r="F187" s="21">
        <v>1874.7</v>
      </c>
      <c r="G187" s="22">
        <v>0</v>
      </c>
      <c r="H187" s="22">
        <f t="shared" si="42"/>
        <v>0</v>
      </c>
      <c r="I187" s="22">
        <f t="shared" si="43"/>
        <v>0</v>
      </c>
      <c r="J187" s="17"/>
    </row>
    <row r="188" spans="1:10" ht="12.75" customHeight="1">
      <c r="A188" s="18" t="s">
        <v>670</v>
      </c>
      <c r="B188" s="24">
        <v>91928</v>
      </c>
      <c r="C188" s="18" t="s">
        <v>671</v>
      </c>
      <c r="D188" s="25" t="s">
        <v>672</v>
      </c>
      <c r="E188" s="20" t="s">
        <v>673</v>
      </c>
      <c r="F188" s="21">
        <v>897.93</v>
      </c>
      <c r="G188" s="22">
        <v>0</v>
      </c>
      <c r="H188" s="22">
        <f t="shared" si="42"/>
        <v>0</v>
      </c>
      <c r="I188" s="22">
        <f t="shared" si="43"/>
        <v>0</v>
      </c>
      <c r="J188" s="17"/>
    </row>
    <row r="189" spans="1:10" ht="12.75" customHeight="1">
      <c r="A189" s="18" t="s">
        <v>674</v>
      </c>
      <c r="B189" s="24">
        <v>91930</v>
      </c>
      <c r="C189" s="18" t="s">
        <v>675</v>
      </c>
      <c r="D189" s="25" t="s">
        <v>676</v>
      </c>
      <c r="E189" s="20" t="s">
        <v>677</v>
      </c>
      <c r="F189" s="21">
        <v>1</v>
      </c>
      <c r="G189" s="22">
        <v>0</v>
      </c>
      <c r="H189" s="22">
        <f t="shared" si="42"/>
        <v>0</v>
      </c>
      <c r="I189" s="22">
        <f t="shared" si="43"/>
        <v>0</v>
      </c>
      <c r="J189" s="17"/>
    </row>
    <row r="190" spans="1:10" ht="12.75" customHeight="1">
      <c r="A190" s="18" t="s">
        <v>678</v>
      </c>
      <c r="B190" s="24">
        <v>91932</v>
      </c>
      <c r="C190" s="18" t="s">
        <v>679</v>
      </c>
      <c r="D190" s="25" t="s">
        <v>680</v>
      </c>
      <c r="E190" s="20" t="s">
        <v>681</v>
      </c>
      <c r="F190" s="21">
        <v>24.54</v>
      </c>
      <c r="G190" s="22">
        <v>0</v>
      </c>
      <c r="H190" s="22">
        <f t="shared" si="42"/>
        <v>0</v>
      </c>
      <c r="I190" s="22">
        <f t="shared" si="43"/>
        <v>0</v>
      </c>
      <c r="J190" s="17"/>
    </row>
    <row r="191" spans="1:10" ht="12.75" customHeight="1">
      <c r="A191" s="18" t="s">
        <v>682</v>
      </c>
      <c r="B191" s="24">
        <v>91935</v>
      </c>
      <c r="C191" s="18" t="s">
        <v>683</v>
      </c>
      <c r="D191" s="25" t="s">
        <v>684</v>
      </c>
      <c r="E191" s="20" t="s">
        <v>685</v>
      </c>
      <c r="F191" s="21">
        <v>18.03</v>
      </c>
      <c r="G191" s="22">
        <v>0</v>
      </c>
      <c r="H191" s="22">
        <f t="shared" si="42"/>
        <v>0</v>
      </c>
      <c r="I191" s="22">
        <f t="shared" si="43"/>
        <v>0</v>
      </c>
      <c r="J191" s="17"/>
    </row>
    <row r="192" spans="1:10" ht="12.75" customHeight="1">
      <c r="A192" s="18" t="s">
        <v>686</v>
      </c>
      <c r="B192" s="24">
        <v>101888</v>
      </c>
      <c r="C192" s="18" t="s">
        <v>687</v>
      </c>
      <c r="D192" s="25" t="s">
        <v>688</v>
      </c>
      <c r="E192" s="20" t="s">
        <v>689</v>
      </c>
      <c r="F192" s="21">
        <v>192.12</v>
      </c>
      <c r="G192" s="22">
        <v>0</v>
      </c>
      <c r="H192" s="22">
        <f t="shared" si="42"/>
        <v>0</v>
      </c>
      <c r="I192" s="22">
        <f t="shared" si="43"/>
        <v>0</v>
      </c>
      <c r="J192" s="17"/>
    </row>
    <row r="193" spans="1:10" ht="12.75" customHeight="1">
      <c r="A193" s="18" t="s">
        <v>690</v>
      </c>
      <c r="B193" s="24">
        <v>92990</v>
      </c>
      <c r="C193" s="18" t="s">
        <v>691</v>
      </c>
      <c r="D193" s="18" t="s">
        <v>692</v>
      </c>
      <c r="E193" s="20" t="s">
        <v>693</v>
      </c>
      <c r="F193" s="21">
        <v>1</v>
      </c>
      <c r="G193" s="22">
        <v>0</v>
      </c>
      <c r="H193" s="22">
        <f t="shared" si="42"/>
        <v>0</v>
      </c>
      <c r="I193" s="22">
        <f t="shared" si="43"/>
        <v>0</v>
      </c>
      <c r="J193" s="17"/>
    </row>
    <row r="194" spans="1:10" ht="12.75" customHeight="1">
      <c r="A194" s="15" t="s">
        <v>694</v>
      </c>
      <c r="B194" s="14"/>
      <c r="C194" s="14"/>
      <c r="D194" s="15" t="s">
        <v>695</v>
      </c>
      <c r="E194" s="14"/>
      <c r="F194" s="14"/>
      <c r="G194" s="14"/>
      <c r="H194" s="14"/>
      <c r="I194" s="16">
        <f>SUM(I195:I206)</f>
        <v>0</v>
      </c>
      <c r="J194" s="17"/>
    </row>
    <row r="195" spans="1:10" ht="12.75" customHeight="1">
      <c r="A195" s="18" t="s">
        <v>696</v>
      </c>
      <c r="B195" s="24">
        <v>91836</v>
      </c>
      <c r="C195" s="18" t="s">
        <v>697</v>
      </c>
      <c r="D195" s="25" t="s">
        <v>698</v>
      </c>
      <c r="E195" s="20" t="s">
        <v>699</v>
      </c>
      <c r="F195" s="21">
        <v>59.76</v>
      </c>
      <c r="G195" s="22">
        <v>0</v>
      </c>
      <c r="H195" s="22">
        <f t="shared" ref="H195:H206" si="44">(G195*$G$2)+G195</f>
        <v>0</v>
      </c>
      <c r="I195" s="22">
        <f t="shared" ref="I195:I206" si="45">F195*H195</f>
        <v>0</v>
      </c>
      <c r="J195" s="17"/>
    </row>
    <row r="196" spans="1:10" ht="12.75" customHeight="1">
      <c r="A196" s="18" t="s">
        <v>700</v>
      </c>
      <c r="B196" s="24">
        <v>91834</v>
      </c>
      <c r="C196" s="18" t="s">
        <v>701</v>
      </c>
      <c r="D196" s="25" t="s">
        <v>702</v>
      </c>
      <c r="E196" s="20" t="s">
        <v>703</v>
      </c>
      <c r="F196" s="21">
        <v>759.15</v>
      </c>
      <c r="G196" s="22">
        <v>0</v>
      </c>
      <c r="H196" s="22">
        <f t="shared" si="44"/>
        <v>0</v>
      </c>
      <c r="I196" s="22">
        <f t="shared" si="45"/>
        <v>0</v>
      </c>
      <c r="J196" s="17"/>
    </row>
    <row r="197" spans="1:10" ht="12.75" customHeight="1">
      <c r="A197" s="18" t="s">
        <v>704</v>
      </c>
      <c r="B197" s="24">
        <v>91871</v>
      </c>
      <c r="C197" s="18" t="s">
        <v>705</v>
      </c>
      <c r="D197" s="25" t="s">
        <v>706</v>
      </c>
      <c r="E197" s="20" t="s">
        <v>707</v>
      </c>
      <c r="F197" s="21">
        <v>1</v>
      </c>
      <c r="G197" s="22">
        <v>0</v>
      </c>
      <c r="H197" s="22">
        <f t="shared" si="44"/>
        <v>0</v>
      </c>
      <c r="I197" s="22">
        <f t="shared" si="45"/>
        <v>0</v>
      </c>
      <c r="J197" s="17"/>
    </row>
    <row r="198" spans="1:10" ht="12.75" customHeight="1">
      <c r="A198" s="18" t="s">
        <v>708</v>
      </c>
      <c r="B198" s="24">
        <v>93009</v>
      </c>
      <c r="C198" s="18" t="s">
        <v>709</v>
      </c>
      <c r="D198" s="25" t="s">
        <v>710</v>
      </c>
      <c r="E198" s="20" t="s">
        <v>711</v>
      </c>
      <c r="F198" s="21">
        <v>24.4</v>
      </c>
      <c r="G198" s="22">
        <v>0</v>
      </c>
      <c r="H198" s="22">
        <f t="shared" si="44"/>
        <v>0</v>
      </c>
      <c r="I198" s="22">
        <f t="shared" si="45"/>
        <v>0</v>
      </c>
      <c r="J198" s="17"/>
    </row>
    <row r="199" spans="1:10" ht="12.75" customHeight="1">
      <c r="A199" s="18" t="s">
        <v>712</v>
      </c>
      <c r="B199" s="23" t="s">
        <v>713</v>
      </c>
      <c r="C199" s="18" t="s">
        <v>714</v>
      </c>
      <c r="D199" s="18" t="s">
        <v>715</v>
      </c>
      <c r="E199" s="20" t="s">
        <v>716</v>
      </c>
      <c r="F199" s="21">
        <v>146</v>
      </c>
      <c r="G199" s="22">
        <v>0</v>
      </c>
      <c r="H199" s="22">
        <f t="shared" si="44"/>
        <v>0</v>
      </c>
      <c r="I199" s="22">
        <f t="shared" si="45"/>
        <v>0</v>
      </c>
      <c r="J199" s="17"/>
    </row>
    <row r="200" spans="1:10" ht="12.75" customHeight="1">
      <c r="A200" s="18" t="s">
        <v>717</v>
      </c>
      <c r="B200" s="24">
        <v>186</v>
      </c>
      <c r="C200" s="18" t="s">
        <v>718</v>
      </c>
      <c r="D200" s="18" t="s">
        <v>719</v>
      </c>
      <c r="E200" s="20" t="s">
        <v>720</v>
      </c>
      <c r="F200" s="21">
        <v>273</v>
      </c>
      <c r="G200" s="22">
        <v>0</v>
      </c>
      <c r="H200" s="22">
        <f t="shared" si="44"/>
        <v>0</v>
      </c>
      <c r="I200" s="22">
        <f t="shared" si="45"/>
        <v>0</v>
      </c>
      <c r="J200" s="17"/>
    </row>
    <row r="201" spans="1:10" ht="12.75" customHeight="1">
      <c r="A201" s="29" t="s">
        <v>721</v>
      </c>
      <c r="B201" s="30">
        <v>20111</v>
      </c>
      <c r="C201" s="29" t="s">
        <v>722</v>
      </c>
      <c r="D201" s="31" t="s">
        <v>723</v>
      </c>
      <c r="E201" s="32" t="s">
        <v>724</v>
      </c>
      <c r="F201" s="33">
        <v>20</v>
      </c>
      <c r="G201" s="34">
        <v>0</v>
      </c>
      <c r="H201" s="22">
        <f t="shared" si="44"/>
        <v>0</v>
      </c>
      <c r="I201" s="22">
        <f t="shared" si="45"/>
        <v>0</v>
      </c>
      <c r="J201" s="17"/>
    </row>
    <row r="202" spans="1:10" ht="12.75" customHeight="1">
      <c r="A202" s="29" t="s">
        <v>725</v>
      </c>
      <c r="B202" s="30">
        <v>404</v>
      </c>
      <c r="C202" s="29" t="s">
        <v>726</v>
      </c>
      <c r="D202" s="31" t="s">
        <v>727</v>
      </c>
      <c r="E202" s="32" t="s">
        <v>728</v>
      </c>
      <c r="F202" s="33">
        <v>20</v>
      </c>
      <c r="G202" s="34">
        <v>0</v>
      </c>
      <c r="H202" s="22">
        <f t="shared" si="44"/>
        <v>0</v>
      </c>
      <c r="I202" s="22">
        <f t="shared" si="45"/>
        <v>0</v>
      </c>
      <c r="J202" s="17"/>
    </row>
    <row r="203" spans="1:10" ht="12.75" customHeight="1">
      <c r="A203" s="18" t="s">
        <v>729</v>
      </c>
      <c r="B203" s="24">
        <v>91872</v>
      </c>
      <c r="C203" s="18" t="s">
        <v>730</v>
      </c>
      <c r="D203" s="25" t="s">
        <v>731</v>
      </c>
      <c r="E203" s="20" t="s">
        <v>732</v>
      </c>
      <c r="F203" s="21">
        <v>1</v>
      </c>
      <c r="G203" s="22">
        <v>0</v>
      </c>
      <c r="H203" s="22">
        <f t="shared" si="44"/>
        <v>0</v>
      </c>
      <c r="I203" s="22">
        <f t="shared" si="45"/>
        <v>0</v>
      </c>
      <c r="J203" s="17"/>
    </row>
    <row r="204" spans="1:10" ht="12.75" customHeight="1">
      <c r="A204" s="26">
        <v>40333</v>
      </c>
      <c r="B204" s="24">
        <v>93008</v>
      </c>
      <c r="C204" s="18" t="s">
        <v>733</v>
      </c>
      <c r="D204" s="25" t="s">
        <v>734</v>
      </c>
      <c r="E204" s="20" t="s">
        <v>735</v>
      </c>
      <c r="F204" s="21">
        <v>14.74</v>
      </c>
      <c r="G204" s="22">
        <v>0</v>
      </c>
      <c r="H204" s="22">
        <f t="shared" si="44"/>
        <v>0</v>
      </c>
      <c r="I204" s="22">
        <f t="shared" si="45"/>
        <v>0</v>
      </c>
      <c r="J204" s="17"/>
    </row>
    <row r="205" spans="1:10" ht="12.75" customHeight="1">
      <c r="A205" s="26">
        <v>40698</v>
      </c>
      <c r="B205" s="24">
        <v>93011</v>
      </c>
      <c r="C205" s="18" t="s">
        <v>736</v>
      </c>
      <c r="D205" s="25" t="s">
        <v>737</v>
      </c>
      <c r="E205" s="20" t="s">
        <v>738</v>
      </c>
      <c r="F205" s="21">
        <v>23.75</v>
      </c>
      <c r="G205" s="22">
        <v>0</v>
      </c>
      <c r="H205" s="22">
        <f t="shared" si="44"/>
        <v>0</v>
      </c>
      <c r="I205" s="22">
        <f t="shared" si="45"/>
        <v>0</v>
      </c>
      <c r="J205" s="17"/>
    </row>
    <row r="206" spans="1:10" ht="12.75" customHeight="1">
      <c r="A206" s="26">
        <v>41064</v>
      </c>
      <c r="B206" s="24">
        <v>91936</v>
      </c>
      <c r="C206" s="18" t="s">
        <v>739</v>
      </c>
      <c r="D206" s="25" t="s">
        <v>740</v>
      </c>
      <c r="E206" s="20" t="s">
        <v>741</v>
      </c>
      <c r="F206" s="21">
        <v>130</v>
      </c>
      <c r="G206" s="22">
        <v>0</v>
      </c>
      <c r="H206" s="22">
        <f t="shared" si="44"/>
        <v>0</v>
      </c>
      <c r="I206" s="22">
        <f t="shared" si="45"/>
        <v>0</v>
      </c>
      <c r="J206" s="17"/>
    </row>
    <row r="207" spans="1:10" ht="12.75" customHeight="1">
      <c r="A207" s="15" t="s">
        <v>742</v>
      </c>
      <c r="B207" s="14"/>
      <c r="C207" s="14"/>
      <c r="D207" s="15" t="s">
        <v>743</v>
      </c>
      <c r="E207" s="14"/>
      <c r="F207" s="14"/>
      <c r="G207" s="14"/>
      <c r="H207" s="14"/>
      <c r="I207" s="16">
        <f>SUM(I208:I227)</f>
        <v>0</v>
      </c>
      <c r="J207" s="17"/>
    </row>
    <row r="208" spans="1:10" ht="12.75" customHeight="1">
      <c r="A208" s="18" t="s">
        <v>744</v>
      </c>
      <c r="B208" s="23" t="s">
        <v>745</v>
      </c>
      <c r="C208" s="18" t="s">
        <v>746</v>
      </c>
      <c r="D208" s="18" t="s">
        <v>747</v>
      </c>
      <c r="E208" s="20" t="s">
        <v>748</v>
      </c>
      <c r="F208" s="21">
        <v>1</v>
      </c>
      <c r="G208" s="22">
        <v>0</v>
      </c>
      <c r="H208" s="22">
        <f t="shared" ref="H208:H227" si="46">(G208*$G$2)+G208</f>
        <v>0</v>
      </c>
      <c r="I208" s="22">
        <f t="shared" ref="I208:I227" si="47">F208*H208</f>
        <v>0</v>
      </c>
      <c r="J208" s="17"/>
    </row>
    <row r="209" spans="1:10" ht="12.75" customHeight="1">
      <c r="A209" s="18" t="s">
        <v>749</v>
      </c>
      <c r="B209" s="23" t="s">
        <v>750</v>
      </c>
      <c r="C209" s="18" t="s">
        <v>751</v>
      </c>
      <c r="D209" s="18" t="s">
        <v>752</v>
      </c>
      <c r="E209" s="20" t="s">
        <v>753</v>
      </c>
      <c r="F209" s="21">
        <v>50</v>
      </c>
      <c r="G209" s="22">
        <v>0</v>
      </c>
      <c r="H209" s="22">
        <f t="shared" si="46"/>
        <v>0</v>
      </c>
      <c r="I209" s="22">
        <f t="shared" si="47"/>
        <v>0</v>
      </c>
      <c r="J209" s="17"/>
    </row>
    <row r="210" spans="1:10" ht="12.75" customHeight="1">
      <c r="A210" s="18" t="s">
        <v>754</v>
      </c>
      <c r="B210" s="23" t="s">
        <v>755</v>
      </c>
      <c r="C210" s="18" t="s">
        <v>756</v>
      </c>
      <c r="D210" s="18" t="s">
        <v>757</v>
      </c>
      <c r="E210" s="20" t="s">
        <v>758</v>
      </c>
      <c r="F210" s="21">
        <v>6</v>
      </c>
      <c r="G210" s="22">
        <v>0</v>
      </c>
      <c r="H210" s="22">
        <f t="shared" si="46"/>
        <v>0</v>
      </c>
      <c r="I210" s="22">
        <f t="shared" si="47"/>
        <v>0</v>
      </c>
      <c r="J210" s="17"/>
    </row>
    <row r="211" spans="1:10" ht="12.75" customHeight="1">
      <c r="A211" s="18" t="s">
        <v>759</v>
      </c>
      <c r="B211" s="24">
        <v>98302</v>
      </c>
      <c r="C211" s="18" t="s">
        <v>760</v>
      </c>
      <c r="D211" s="25" t="s">
        <v>761</v>
      </c>
      <c r="E211" s="20" t="s">
        <v>762</v>
      </c>
      <c r="F211" s="21">
        <v>6</v>
      </c>
      <c r="G211" s="27">
        <v>0</v>
      </c>
      <c r="H211" s="22">
        <f t="shared" si="46"/>
        <v>0</v>
      </c>
      <c r="I211" s="22">
        <f t="shared" si="47"/>
        <v>0</v>
      </c>
      <c r="J211" s="17"/>
    </row>
    <row r="212" spans="1:10" ht="12.75" customHeight="1">
      <c r="A212" s="18" t="s">
        <v>763</v>
      </c>
      <c r="B212" s="24">
        <v>98305</v>
      </c>
      <c r="C212" s="18" t="s">
        <v>764</v>
      </c>
      <c r="D212" s="25" t="s">
        <v>765</v>
      </c>
      <c r="E212" s="20" t="s">
        <v>766</v>
      </c>
      <c r="F212" s="21">
        <v>1</v>
      </c>
      <c r="G212" s="27">
        <v>0</v>
      </c>
      <c r="H212" s="22">
        <f t="shared" si="46"/>
        <v>0</v>
      </c>
      <c r="I212" s="22">
        <f t="shared" si="47"/>
        <v>0</v>
      </c>
      <c r="J212" s="17"/>
    </row>
    <row r="213" spans="1:10" ht="12.75" customHeight="1">
      <c r="A213" s="18" t="s">
        <v>767</v>
      </c>
      <c r="B213" s="24">
        <v>98297</v>
      </c>
      <c r="C213" s="18" t="s">
        <v>768</v>
      </c>
      <c r="D213" s="18" t="s">
        <v>769</v>
      </c>
      <c r="E213" s="20" t="s">
        <v>770</v>
      </c>
      <c r="F213" s="21">
        <v>1240</v>
      </c>
      <c r="G213" s="22">
        <v>0</v>
      </c>
      <c r="H213" s="22">
        <f t="shared" si="46"/>
        <v>0</v>
      </c>
      <c r="I213" s="22">
        <f t="shared" si="47"/>
        <v>0</v>
      </c>
      <c r="J213" s="17"/>
    </row>
    <row r="214" spans="1:10" ht="12.75" customHeight="1">
      <c r="A214" s="18" t="s">
        <v>771</v>
      </c>
      <c r="B214" s="24">
        <v>91834</v>
      </c>
      <c r="C214" s="18" t="s">
        <v>772</v>
      </c>
      <c r="D214" s="25" t="s">
        <v>773</v>
      </c>
      <c r="E214" s="20" t="s">
        <v>774</v>
      </c>
      <c r="F214" s="21">
        <v>1350</v>
      </c>
      <c r="G214" s="22">
        <v>0</v>
      </c>
      <c r="H214" s="22">
        <f t="shared" si="46"/>
        <v>0</v>
      </c>
      <c r="I214" s="22">
        <f t="shared" si="47"/>
        <v>0</v>
      </c>
      <c r="J214" s="17"/>
    </row>
    <row r="215" spans="1:10" ht="12.75" customHeight="1">
      <c r="A215" s="18" t="s">
        <v>775</v>
      </c>
      <c r="B215" s="24">
        <v>91836</v>
      </c>
      <c r="C215" s="18" t="s">
        <v>776</v>
      </c>
      <c r="D215" s="25" t="s">
        <v>777</v>
      </c>
      <c r="E215" s="20" t="s">
        <v>778</v>
      </c>
      <c r="F215" s="21">
        <v>20</v>
      </c>
      <c r="G215" s="22">
        <v>0</v>
      </c>
      <c r="H215" s="22">
        <f t="shared" si="46"/>
        <v>0</v>
      </c>
      <c r="I215" s="22">
        <f t="shared" si="47"/>
        <v>0</v>
      </c>
      <c r="J215" s="17"/>
    </row>
    <row r="216" spans="1:10" ht="12.75" customHeight="1">
      <c r="A216" s="18" t="s">
        <v>779</v>
      </c>
      <c r="B216" s="24">
        <v>91871</v>
      </c>
      <c r="C216" s="18" t="s">
        <v>780</v>
      </c>
      <c r="D216" s="25" t="s">
        <v>781</v>
      </c>
      <c r="E216" s="20" t="s">
        <v>782</v>
      </c>
      <c r="F216" s="21">
        <v>80</v>
      </c>
      <c r="G216" s="22">
        <v>0</v>
      </c>
      <c r="H216" s="22">
        <f t="shared" si="46"/>
        <v>0</v>
      </c>
      <c r="I216" s="22">
        <f t="shared" si="47"/>
        <v>0</v>
      </c>
      <c r="J216" s="17"/>
    </row>
    <row r="217" spans="1:10" ht="12.75" customHeight="1">
      <c r="A217" s="26">
        <v>40334</v>
      </c>
      <c r="B217" s="24">
        <v>93008</v>
      </c>
      <c r="C217" s="18" t="s">
        <v>783</v>
      </c>
      <c r="D217" s="18" t="s">
        <v>784</v>
      </c>
      <c r="E217" s="20" t="s">
        <v>785</v>
      </c>
      <c r="F217" s="21">
        <v>5</v>
      </c>
      <c r="G217" s="22">
        <v>0</v>
      </c>
      <c r="H217" s="22">
        <f t="shared" si="46"/>
        <v>0</v>
      </c>
      <c r="I217" s="22">
        <f t="shared" si="47"/>
        <v>0</v>
      </c>
      <c r="J217" s="17"/>
    </row>
    <row r="218" spans="1:10" ht="12.75" customHeight="1">
      <c r="A218" s="26">
        <v>40699</v>
      </c>
      <c r="B218" s="24">
        <v>93009</v>
      </c>
      <c r="C218" s="18" t="s">
        <v>786</v>
      </c>
      <c r="D218" s="18" t="s">
        <v>787</v>
      </c>
      <c r="E218" s="20" t="s">
        <v>788</v>
      </c>
      <c r="F218" s="21">
        <v>20</v>
      </c>
      <c r="G218" s="22">
        <v>0</v>
      </c>
      <c r="H218" s="22">
        <f t="shared" si="46"/>
        <v>0</v>
      </c>
      <c r="I218" s="22">
        <f t="shared" si="47"/>
        <v>0</v>
      </c>
      <c r="J218" s="17"/>
    </row>
    <row r="219" spans="1:10" ht="12.75" customHeight="1">
      <c r="A219" s="26">
        <v>41065</v>
      </c>
      <c r="B219" s="24">
        <v>185</v>
      </c>
      <c r="C219" s="18" t="s">
        <v>789</v>
      </c>
      <c r="D219" s="18" t="s">
        <v>790</v>
      </c>
      <c r="E219" s="20" t="s">
        <v>791</v>
      </c>
      <c r="F219" s="21">
        <v>20</v>
      </c>
      <c r="G219" s="22">
        <v>0</v>
      </c>
      <c r="H219" s="22">
        <f t="shared" si="46"/>
        <v>0</v>
      </c>
      <c r="I219" s="22">
        <f t="shared" si="47"/>
        <v>0</v>
      </c>
      <c r="J219" s="17"/>
    </row>
    <row r="220" spans="1:10" ht="12.75" customHeight="1">
      <c r="A220" s="26">
        <v>41430</v>
      </c>
      <c r="B220" s="24">
        <v>187</v>
      </c>
      <c r="C220" s="18" t="s">
        <v>792</v>
      </c>
      <c r="D220" s="18" t="s">
        <v>793</v>
      </c>
      <c r="E220" s="20" t="s">
        <v>794</v>
      </c>
      <c r="F220" s="21">
        <v>23</v>
      </c>
      <c r="G220" s="22">
        <v>0</v>
      </c>
      <c r="H220" s="22">
        <f t="shared" si="46"/>
        <v>0</v>
      </c>
      <c r="I220" s="22">
        <f t="shared" si="47"/>
        <v>0</v>
      </c>
      <c r="J220" s="17"/>
    </row>
    <row r="221" spans="1:10" ht="12.75" customHeight="1">
      <c r="A221" s="35">
        <v>41795</v>
      </c>
      <c r="B221" s="24">
        <v>152</v>
      </c>
      <c r="C221" s="29" t="s">
        <v>795</v>
      </c>
      <c r="D221" s="29" t="s">
        <v>796</v>
      </c>
      <c r="E221" s="32" t="s">
        <v>797</v>
      </c>
      <c r="F221" s="33">
        <v>2</v>
      </c>
      <c r="G221" s="36">
        <v>0</v>
      </c>
      <c r="H221" s="22">
        <f t="shared" si="46"/>
        <v>0</v>
      </c>
      <c r="I221" s="22">
        <f t="shared" si="47"/>
        <v>0</v>
      </c>
      <c r="J221" s="17"/>
    </row>
    <row r="222" spans="1:10" ht="12.75" customHeight="1">
      <c r="A222" s="35">
        <v>42160</v>
      </c>
      <c r="B222" s="24">
        <v>154</v>
      </c>
      <c r="C222" s="29" t="s">
        <v>798</v>
      </c>
      <c r="D222" s="29" t="s">
        <v>799</v>
      </c>
      <c r="E222" s="32" t="s">
        <v>800</v>
      </c>
      <c r="F222" s="33">
        <v>16</v>
      </c>
      <c r="G222" s="34">
        <v>0</v>
      </c>
      <c r="H222" s="22">
        <f t="shared" si="46"/>
        <v>0</v>
      </c>
      <c r="I222" s="22">
        <f t="shared" si="47"/>
        <v>0</v>
      </c>
      <c r="J222" s="17"/>
    </row>
    <row r="223" spans="1:10" ht="12.75" customHeight="1">
      <c r="A223" s="35">
        <v>42526</v>
      </c>
      <c r="B223" s="24">
        <v>155</v>
      </c>
      <c r="C223" s="29" t="s">
        <v>801</v>
      </c>
      <c r="D223" s="29" t="s">
        <v>802</v>
      </c>
      <c r="E223" s="32" t="s">
        <v>803</v>
      </c>
      <c r="F223" s="33">
        <v>1</v>
      </c>
      <c r="G223" s="36">
        <v>0</v>
      </c>
      <c r="H223" s="22">
        <f t="shared" si="46"/>
        <v>0</v>
      </c>
      <c r="I223" s="22">
        <f t="shared" si="47"/>
        <v>0</v>
      </c>
      <c r="J223" s="17"/>
    </row>
    <row r="224" spans="1:10" ht="12.75" customHeight="1">
      <c r="A224" s="35">
        <v>42891</v>
      </c>
      <c r="B224" s="24">
        <v>153</v>
      </c>
      <c r="C224" s="29" t="s">
        <v>804</v>
      </c>
      <c r="D224" s="29" t="s">
        <v>805</v>
      </c>
      <c r="E224" s="32" t="s">
        <v>806</v>
      </c>
      <c r="F224" s="33">
        <v>8</v>
      </c>
      <c r="G224" s="36">
        <v>0</v>
      </c>
      <c r="H224" s="22">
        <f t="shared" si="46"/>
        <v>0</v>
      </c>
      <c r="I224" s="22">
        <f t="shared" si="47"/>
        <v>0</v>
      </c>
      <c r="J224" s="17"/>
    </row>
    <row r="225" spans="1:10" ht="12.75" customHeight="1">
      <c r="A225" s="26">
        <v>43256</v>
      </c>
      <c r="B225" s="24">
        <v>270</v>
      </c>
      <c r="C225" s="18" t="s">
        <v>807</v>
      </c>
      <c r="D225" s="25" t="s">
        <v>808</v>
      </c>
      <c r="E225" s="20" t="s">
        <v>809</v>
      </c>
      <c r="F225" s="21">
        <v>1</v>
      </c>
      <c r="G225" s="27">
        <v>0</v>
      </c>
      <c r="H225" s="22">
        <f t="shared" si="46"/>
        <v>0</v>
      </c>
      <c r="I225" s="22">
        <f t="shared" si="47"/>
        <v>0</v>
      </c>
      <c r="J225" s="17"/>
    </row>
    <row r="226" spans="1:10" ht="12.75" customHeight="1">
      <c r="A226" s="26">
        <v>43621</v>
      </c>
      <c r="B226" s="24">
        <v>271</v>
      </c>
      <c r="C226" s="18" t="s">
        <v>810</v>
      </c>
      <c r="D226" s="18" t="s">
        <v>811</v>
      </c>
      <c r="E226" s="20" t="s">
        <v>812</v>
      </c>
      <c r="F226" s="21">
        <v>16</v>
      </c>
      <c r="G226" s="22">
        <v>0</v>
      </c>
      <c r="H226" s="22">
        <f t="shared" si="46"/>
        <v>0</v>
      </c>
      <c r="I226" s="22">
        <f t="shared" si="47"/>
        <v>0</v>
      </c>
      <c r="J226" s="17"/>
    </row>
    <row r="227" spans="1:10" ht="12.75" customHeight="1">
      <c r="A227" s="26">
        <v>43987</v>
      </c>
      <c r="B227" s="24">
        <v>272</v>
      </c>
      <c r="C227" s="18" t="s">
        <v>813</v>
      </c>
      <c r="D227" s="18" t="s">
        <v>814</v>
      </c>
      <c r="E227" s="20" t="s">
        <v>815</v>
      </c>
      <c r="F227" s="21">
        <v>3</v>
      </c>
      <c r="G227" s="22">
        <v>0</v>
      </c>
      <c r="H227" s="22">
        <f t="shared" si="46"/>
        <v>0</v>
      </c>
      <c r="I227" s="22">
        <f t="shared" si="47"/>
        <v>0</v>
      </c>
      <c r="J227" s="17"/>
    </row>
    <row r="228" spans="1:10" ht="12.75" customHeight="1">
      <c r="A228" s="15" t="s">
        <v>816</v>
      </c>
      <c r="B228" s="14"/>
      <c r="C228" s="14"/>
      <c r="D228" s="15" t="s">
        <v>817</v>
      </c>
      <c r="E228" s="14"/>
      <c r="F228" s="14"/>
      <c r="G228" s="14"/>
      <c r="H228" s="14"/>
      <c r="I228" s="16">
        <f>SUM(I229:I236)</f>
        <v>0</v>
      </c>
      <c r="J228" s="17"/>
    </row>
    <row r="229" spans="1:10" ht="12.75" customHeight="1">
      <c r="A229" s="18" t="s">
        <v>818</v>
      </c>
      <c r="B229" s="23" t="s">
        <v>819</v>
      </c>
      <c r="C229" s="18" t="s">
        <v>820</v>
      </c>
      <c r="D229" s="18" t="s">
        <v>821</v>
      </c>
      <c r="E229" s="20" t="s">
        <v>822</v>
      </c>
      <c r="F229" s="21">
        <v>240</v>
      </c>
      <c r="G229" s="22">
        <v>0</v>
      </c>
      <c r="H229" s="22">
        <f t="shared" ref="H229:H236" si="48">(G229*$G$2)+G229</f>
        <v>0</v>
      </c>
      <c r="I229" s="22">
        <f t="shared" ref="I229:I236" si="49">F229*H229</f>
        <v>0</v>
      </c>
      <c r="J229" s="17"/>
    </row>
    <row r="230" spans="1:10" ht="12.75" customHeight="1">
      <c r="A230" s="18" t="s">
        <v>823</v>
      </c>
      <c r="B230" s="24">
        <v>104752</v>
      </c>
      <c r="C230" s="18" t="s">
        <v>824</v>
      </c>
      <c r="D230" s="25" t="s">
        <v>825</v>
      </c>
      <c r="E230" s="20" t="s">
        <v>826</v>
      </c>
      <c r="F230" s="21">
        <v>300</v>
      </c>
      <c r="G230" s="22">
        <v>0</v>
      </c>
      <c r="H230" s="22">
        <f t="shared" si="48"/>
        <v>0</v>
      </c>
      <c r="I230" s="22">
        <f t="shared" si="49"/>
        <v>0</v>
      </c>
      <c r="J230" s="17"/>
    </row>
    <row r="231" spans="1:10" ht="12.75" customHeight="1">
      <c r="A231" s="18" t="s">
        <v>827</v>
      </c>
      <c r="B231" s="24">
        <v>96985</v>
      </c>
      <c r="C231" s="18" t="s">
        <v>828</v>
      </c>
      <c r="D231" s="25" t="s">
        <v>829</v>
      </c>
      <c r="E231" s="20" t="s">
        <v>830</v>
      </c>
      <c r="F231" s="21">
        <v>15</v>
      </c>
      <c r="G231" s="22">
        <v>0</v>
      </c>
      <c r="H231" s="22">
        <f t="shared" si="48"/>
        <v>0</v>
      </c>
      <c r="I231" s="22">
        <f t="shared" si="49"/>
        <v>0</v>
      </c>
      <c r="J231" s="17"/>
    </row>
    <row r="232" spans="1:10" ht="12.75" customHeight="1">
      <c r="A232" s="18" t="s">
        <v>831</v>
      </c>
      <c r="B232" s="24">
        <v>98111</v>
      </c>
      <c r="C232" s="18" t="s">
        <v>832</v>
      </c>
      <c r="D232" s="25" t="s">
        <v>833</v>
      </c>
      <c r="E232" s="20" t="s">
        <v>834</v>
      </c>
      <c r="F232" s="21">
        <v>20</v>
      </c>
      <c r="G232" s="22">
        <v>0</v>
      </c>
      <c r="H232" s="22">
        <f t="shared" si="48"/>
        <v>0</v>
      </c>
      <c r="I232" s="22">
        <f t="shared" si="49"/>
        <v>0</v>
      </c>
      <c r="J232" s="17"/>
    </row>
    <row r="233" spans="1:10" ht="12.75" customHeight="1">
      <c r="A233" s="18" t="s">
        <v>835</v>
      </c>
      <c r="B233" s="24">
        <v>96989</v>
      </c>
      <c r="C233" s="18" t="s">
        <v>836</v>
      </c>
      <c r="D233" s="25" t="s">
        <v>837</v>
      </c>
      <c r="E233" s="20" t="s">
        <v>838</v>
      </c>
      <c r="F233" s="21">
        <v>20</v>
      </c>
      <c r="G233" s="22">
        <v>0</v>
      </c>
      <c r="H233" s="22">
        <f t="shared" si="48"/>
        <v>0</v>
      </c>
      <c r="I233" s="22">
        <f t="shared" si="49"/>
        <v>0</v>
      </c>
      <c r="J233" s="17"/>
    </row>
    <row r="234" spans="1:10" ht="12.75" customHeight="1">
      <c r="A234" s="18" t="s">
        <v>839</v>
      </c>
      <c r="B234" s="24">
        <v>96987</v>
      </c>
      <c r="C234" s="18" t="s">
        <v>840</v>
      </c>
      <c r="D234" s="25" t="s">
        <v>841</v>
      </c>
      <c r="E234" s="20" t="s">
        <v>842</v>
      </c>
      <c r="F234" s="21">
        <v>1</v>
      </c>
      <c r="G234" s="22">
        <v>0</v>
      </c>
      <c r="H234" s="22">
        <f t="shared" si="48"/>
        <v>0</v>
      </c>
      <c r="I234" s="22">
        <f t="shared" si="49"/>
        <v>0</v>
      </c>
      <c r="J234" s="17"/>
    </row>
    <row r="235" spans="1:10" ht="12.75" customHeight="1">
      <c r="A235" s="18" t="s">
        <v>843</v>
      </c>
      <c r="B235" s="24">
        <v>104749</v>
      </c>
      <c r="C235" s="18" t="s">
        <v>844</v>
      </c>
      <c r="D235" s="18" t="s">
        <v>845</v>
      </c>
      <c r="E235" s="20" t="s">
        <v>846</v>
      </c>
      <c r="F235" s="21">
        <v>200</v>
      </c>
      <c r="G235" s="22">
        <v>0</v>
      </c>
      <c r="H235" s="22">
        <f t="shared" si="48"/>
        <v>0</v>
      </c>
      <c r="I235" s="22">
        <f t="shared" si="49"/>
        <v>0</v>
      </c>
      <c r="J235" s="17"/>
    </row>
    <row r="236" spans="1:10" ht="12.75" customHeight="1">
      <c r="A236" s="18" t="s">
        <v>847</v>
      </c>
      <c r="B236" s="24">
        <v>96988</v>
      </c>
      <c r="C236" s="18" t="s">
        <v>848</v>
      </c>
      <c r="D236" s="25" t="s">
        <v>849</v>
      </c>
      <c r="E236" s="20" t="s">
        <v>850</v>
      </c>
      <c r="F236" s="21">
        <v>1</v>
      </c>
      <c r="G236" s="22">
        <v>0</v>
      </c>
      <c r="H236" s="22">
        <f t="shared" si="48"/>
        <v>0</v>
      </c>
      <c r="I236" s="22">
        <f t="shared" si="49"/>
        <v>0</v>
      </c>
      <c r="J236" s="17"/>
    </row>
    <row r="237" spans="1:10" ht="12.75" customHeight="1">
      <c r="A237" s="15" t="s">
        <v>851</v>
      </c>
      <c r="B237" s="14"/>
      <c r="C237" s="14"/>
      <c r="D237" s="15" t="s">
        <v>852</v>
      </c>
      <c r="E237" s="14"/>
      <c r="F237" s="14"/>
      <c r="G237" s="14"/>
      <c r="H237" s="14"/>
      <c r="I237" s="28">
        <f>SUM(I238:I239)</f>
        <v>0</v>
      </c>
      <c r="J237" s="17"/>
    </row>
    <row r="238" spans="1:10" ht="12.75" customHeight="1">
      <c r="A238" s="18" t="s">
        <v>853</v>
      </c>
      <c r="B238" s="24">
        <v>97660</v>
      </c>
      <c r="C238" s="18" t="s">
        <v>854</v>
      </c>
      <c r="D238" s="25" t="s">
        <v>855</v>
      </c>
      <c r="E238" s="20" t="s">
        <v>856</v>
      </c>
      <c r="F238" s="21">
        <v>100</v>
      </c>
      <c r="G238" s="22">
        <v>0</v>
      </c>
      <c r="H238" s="22">
        <f t="shared" ref="H238:H239" si="50">(G238*$G$2)+G238</f>
        <v>0</v>
      </c>
      <c r="I238" s="22">
        <f t="shared" ref="I238:I239" si="51">F238*H238</f>
        <v>0</v>
      </c>
      <c r="J238" s="17"/>
    </row>
    <row r="239" spans="1:10" ht="12.75" customHeight="1">
      <c r="A239" s="18" t="s">
        <v>857</v>
      </c>
      <c r="B239" s="24">
        <v>104793</v>
      </c>
      <c r="C239" s="18" t="s">
        <v>858</v>
      </c>
      <c r="D239" s="25" t="s">
        <v>859</v>
      </c>
      <c r="E239" s="20" t="s">
        <v>860</v>
      </c>
      <c r="F239" s="21">
        <v>1000</v>
      </c>
      <c r="G239" s="22">
        <v>0</v>
      </c>
      <c r="H239" s="22">
        <f t="shared" si="50"/>
        <v>0</v>
      </c>
      <c r="I239" s="22">
        <f t="shared" si="51"/>
        <v>0</v>
      </c>
      <c r="J239" s="17"/>
    </row>
    <row r="240" spans="1:10" ht="12.75" customHeight="1">
      <c r="A240" s="13">
        <v>7</v>
      </c>
      <c r="B240" s="14"/>
      <c r="C240" s="14"/>
      <c r="D240" s="15" t="s">
        <v>861</v>
      </c>
      <c r="E240" s="14"/>
      <c r="F240" s="14"/>
      <c r="G240" s="14"/>
      <c r="H240" s="14"/>
      <c r="I240" s="16">
        <f>SUM(I241:I252)</f>
        <v>0</v>
      </c>
      <c r="J240" s="17"/>
    </row>
    <row r="241" spans="1:10" ht="12.75" customHeight="1">
      <c r="A241" s="18" t="s">
        <v>862</v>
      </c>
      <c r="B241" s="24">
        <v>104317</v>
      </c>
      <c r="C241" s="18" t="s">
        <v>863</v>
      </c>
      <c r="D241" s="18" t="s">
        <v>864</v>
      </c>
      <c r="E241" s="20" t="s">
        <v>865</v>
      </c>
      <c r="F241" s="21">
        <v>19</v>
      </c>
      <c r="G241" s="22">
        <v>0</v>
      </c>
      <c r="H241" s="22">
        <f t="shared" ref="H241:H252" si="52">(G241*$G$2)+G241</f>
        <v>0</v>
      </c>
      <c r="I241" s="22">
        <f t="shared" ref="I241:I252" si="53">F241*H241</f>
        <v>0</v>
      </c>
      <c r="J241" s="17"/>
    </row>
    <row r="242" spans="1:10" ht="12.75" customHeight="1">
      <c r="A242" s="18" t="s">
        <v>866</v>
      </c>
      <c r="B242" s="24">
        <v>104315</v>
      </c>
      <c r="C242" s="18" t="s">
        <v>867</v>
      </c>
      <c r="D242" s="18" t="s">
        <v>868</v>
      </c>
      <c r="E242" s="20" t="s">
        <v>869</v>
      </c>
      <c r="F242" s="21">
        <v>9.5</v>
      </c>
      <c r="G242" s="22">
        <v>0</v>
      </c>
      <c r="H242" s="22">
        <f t="shared" si="52"/>
        <v>0</v>
      </c>
      <c r="I242" s="22">
        <f t="shared" si="53"/>
        <v>0</v>
      </c>
      <c r="J242" s="17"/>
    </row>
    <row r="243" spans="1:10" ht="12.75" customHeight="1">
      <c r="A243" s="18" t="s">
        <v>870</v>
      </c>
      <c r="B243" s="24">
        <v>97329</v>
      </c>
      <c r="C243" s="18" t="s">
        <v>871</v>
      </c>
      <c r="D243" s="18" t="s">
        <v>872</v>
      </c>
      <c r="E243" s="20" t="s">
        <v>873</v>
      </c>
      <c r="F243" s="21">
        <v>1.8</v>
      </c>
      <c r="G243" s="22">
        <v>0</v>
      </c>
      <c r="H243" s="22">
        <f t="shared" si="52"/>
        <v>0</v>
      </c>
      <c r="I243" s="22">
        <f t="shared" si="53"/>
        <v>0</v>
      </c>
      <c r="J243" s="17"/>
    </row>
    <row r="244" spans="1:10" ht="12.75" customHeight="1">
      <c r="A244" s="18" t="s">
        <v>874</v>
      </c>
      <c r="B244" s="24">
        <v>97327</v>
      </c>
      <c r="C244" s="18" t="s">
        <v>875</v>
      </c>
      <c r="D244" s="18" t="s">
        <v>876</v>
      </c>
      <c r="E244" s="20" t="s">
        <v>877</v>
      </c>
      <c r="F244" s="21">
        <v>50.1</v>
      </c>
      <c r="G244" s="22">
        <v>0</v>
      </c>
      <c r="H244" s="22">
        <f t="shared" si="52"/>
        <v>0</v>
      </c>
      <c r="I244" s="22">
        <f t="shared" si="53"/>
        <v>0</v>
      </c>
      <c r="J244" s="17"/>
    </row>
    <row r="245" spans="1:10" ht="12.75" customHeight="1">
      <c r="A245" s="18" t="s">
        <v>878</v>
      </c>
      <c r="B245" s="24">
        <v>97328</v>
      </c>
      <c r="C245" s="18" t="s">
        <v>879</v>
      </c>
      <c r="D245" s="18" t="s">
        <v>880</v>
      </c>
      <c r="E245" s="20" t="s">
        <v>881</v>
      </c>
      <c r="F245" s="21">
        <v>116.9</v>
      </c>
      <c r="G245" s="22">
        <v>0</v>
      </c>
      <c r="H245" s="22">
        <f t="shared" si="52"/>
        <v>0</v>
      </c>
      <c r="I245" s="22">
        <f t="shared" si="53"/>
        <v>0</v>
      </c>
      <c r="J245" s="17"/>
    </row>
    <row r="246" spans="1:10" ht="12.75" customHeight="1">
      <c r="A246" s="18" t="s">
        <v>882</v>
      </c>
      <c r="B246" s="24">
        <v>97330</v>
      </c>
      <c r="C246" s="18" t="s">
        <v>883</v>
      </c>
      <c r="D246" s="18" t="s">
        <v>884</v>
      </c>
      <c r="E246" s="20" t="s">
        <v>885</v>
      </c>
      <c r="F246" s="21">
        <v>91.6</v>
      </c>
      <c r="G246" s="22">
        <v>0</v>
      </c>
      <c r="H246" s="22">
        <f t="shared" si="52"/>
        <v>0</v>
      </c>
      <c r="I246" s="22">
        <f t="shared" si="53"/>
        <v>0</v>
      </c>
      <c r="J246" s="17"/>
    </row>
    <row r="247" spans="1:10" ht="12.75" customHeight="1">
      <c r="A247" s="18" t="s">
        <v>886</v>
      </c>
      <c r="B247" s="23" t="s">
        <v>887</v>
      </c>
      <c r="C247" s="18" t="s">
        <v>888</v>
      </c>
      <c r="D247" s="18" t="s">
        <v>889</v>
      </c>
      <c r="E247" s="20" t="s">
        <v>890</v>
      </c>
      <c r="F247" s="21">
        <v>50.1</v>
      </c>
      <c r="G247" s="22">
        <v>0</v>
      </c>
      <c r="H247" s="22">
        <f t="shared" si="52"/>
        <v>0</v>
      </c>
      <c r="I247" s="22">
        <f t="shared" si="53"/>
        <v>0</v>
      </c>
      <c r="J247" s="17"/>
    </row>
    <row r="248" spans="1:10" ht="12.75" customHeight="1">
      <c r="A248" s="18" t="s">
        <v>891</v>
      </c>
      <c r="B248" s="23" t="s">
        <v>892</v>
      </c>
      <c r="C248" s="18" t="s">
        <v>893</v>
      </c>
      <c r="D248" s="18" t="s">
        <v>894</v>
      </c>
      <c r="E248" s="20" t="s">
        <v>895</v>
      </c>
      <c r="F248" s="21">
        <v>80.099999999999994</v>
      </c>
      <c r="G248" s="22">
        <v>0</v>
      </c>
      <c r="H248" s="22">
        <f t="shared" si="52"/>
        <v>0</v>
      </c>
      <c r="I248" s="22">
        <f t="shared" si="53"/>
        <v>0</v>
      </c>
      <c r="J248" s="17"/>
    </row>
    <row r="249" spans="1:10" ht="12.75" customHeight="1">
      <c r="A249" s="18" t="s">
        <v>896</v>
      </c>
      <c r="B249" s="24">
        <v>90437</v>
      </c>
      <c r="C249" s="18" t="s">
        <v>897</v>
      </c>
      <c r="D249" s="25" t="s">
        <v>898</v>
      </c>
      <c r="E249" s="20" t="s">
        <v>899</v>
      </c>
      <c r="F249" s="21">
        <v>20</v>
      </c>
      <c r="G249" s="22">
        <v>0</v>
      </c>
      <c r="H249" s="22">
        <f t="shared" si="52"/>
        <v>0</v>
      </c>
      <c r="I249" s="22">
        <f t="shared" si="53"/>
        <v>0</v>
      </c>
      <c r="J249" s="17"/>
    </row>
    <row r="250" spans="1:10" ht="12.75" customHeight="1">
      <c r="A250" s="29" t="s">
        <v>900</v>
      </c>
      <c r="B250" s="30">
        <v>38124</v>
      </c>
      <c r="C250" s="29" t="s">
        <v>901</v>
      </c>
      <c r="D250" s="29" t="s">
        <v>902</v>
      </c>
      <c r="E250" s="32" t="s">
        <v>903</v>
      </c>
      <c r="F250" s="33">
        <v>17</v>
      </c>
      <c r="G250" s="34">
        <v>0</v>
      </c>
      <c r="H250" s="22">
        <f t="shared" si="52"/>
        <v>0</v>
      </c>
      <c r="I250" s="22">
        <f t="shared" si="53"/>
        <v>0</v>
      </c>
      <c r="J250" s="17"/>
    </row>
    <row r="251" spans="1:10" ht="12.75" customHeight="1">
      <c r="A251" s="18" t="s">
        <v>904</v>
      </c>
      <c r="B251" s="24">
        <v>188</v>
      </c>
      <c r="C251" s="18" t="s">
        <v>905</v>
      </c>
      <c r="D251" s="18" t="s">
        <v>906</v>
      </c>
      <c r="E251" s="20" t="s">
        <v>907</v>
      </c>
      <c r="F251" s="21">
        <v>6</v>
      </c>
      <c r="G251" s="27">
        <v>0</v>
      </c>
      <c r="H251" s="22">
        <f t="shared" si="52"/>
        <v>0</v>
      </c>
      <c r="I251" s="22">
        <f t="shared" si="53"/>
        <v>0</v>
      </c>
      <c r="J251" s="17"/>
    </row>
    <row r="252" spans="1:10" ht="12.75" customHeight="1">
      <c r="A252" s="18" t="s">
        <v>908</v>
      </c>
      <c r="B252" s="24">
        <v>190</v>
      </c>
      <c r="C252" s="18" t="s">
        <v>909</v>
      </c>
      <c r="D252" s="18" t="s">
        <v>910</v>
      </c>
      <c r="E252" s="20" t="s">
        <v>911</v>
      </c>
      <c r="F252" s="21">
        <v>9</v>
      </c>
      <c r="G252" s="22">
        <v>0</v>
      </c>
      <c r="H252" s="22">
        <f t="shared" si="52"/>
        <v>0</v>
      </c>
      <c r="I252" s="22">
        <f t="shared" si="53"/>
        <v>0</v>
      </c>
      <c r="J252" s="17"/>
    </row>
    <row r="253" spans="1:10" ht="12.75" customHeight="1">
      <c r="A253" s="13">
        <v>8</v>
      </c>
      <c r="B253" s="14"/>
      <c r="C253" s="14"/>
      <c r="D253" s="15" t="s">
        <v>912</v>
      </c>
      <c r="E253" s="14"/>
      <c r="F253" s="14"/>
      <c r="G253" s="14"/>
      <c r="H253" s="14"/>
      <c r="I253" s="16">
        <f>SUM(I254:I263)</f>
        <v>0</v>
      </c>
      <c r="J253" s="17"/>
    </row>
    <row r="254" spans="1:10" ht="12.75" customHeight="1">
      <c r="A254" s="18" t="s">
        <v>913</v>
      </c>
      <c r="B254" s="24">
        <v>101908</v>
      </c>
      <c r="C254" s="18" t="s">
        <v>914</v>
      </c>
      <c r="D254" s="18" t="s">
        <v>915</v>
      </c>
      <c r="E254" s="20" t="s">
        <v>916</v>
      </c>
      <c r="F254" s="21">
        <v>1</v>
      </c>
      <c r="G254" s="22">
        <v>0</v>
      </c>
      <c r="H254" s="22">
        <f t="shared" ref="H254:H263" si="54">(G254*$G$2)+G254</f>
        <v>0</v>
      </c>
      <c r="I254" s="22">
        <f t="shared" ref="I254:I263" si="55">F254*H254</f>
        <v>0</v>
      </c>
      <c r="J254" s="17"/>
    </row>
    <row r="255" spans="1:10" ht="12.75" customHeight="1">
      <c r="A255" s="18" t="s">
        <v>917</v>
      </c>
      <c r="B255" s="24" t="s">
        <v>918</v>
      </c>
      <c r="C255" s="18" t="s">
        <v>156</v>
      </c>
      <c r="D255" s="25" t="s">
        <v>919</v>
      </c>
      <c r="E255" s="20" t="s">
        <v>920</v>
      </c>
      <c r="F255" s="21">
        <v>6</v>
      </c>
      <c r="G255" s="22">
        <v>0</v>
      </c>
      <c r="H255" s="22">
        <f t="shared" si="54"/>
        <v>0</v>
      </c>
      <c r="I255" s="22">
        <f t="shared" si="55"/>
        <v>0</v>
      </c>
      <c r="J255" s="17"/>
    </row>
    <row r="256" spans="1:10" ht="12.75" customHeight="1">
      <c r="A256" s="18" t="s">
        <v>921</v>
      </c>
      <c r="B256" s="23" t="s">
        <v>922</v>
      </c>
      <c r="C256" s="18" t="s">
        <v>923</v>
      </c>
      <c r="D256" s="18" t="s">
        <v>924</v>
      </c>
      <c r="E256" s="20" t="s">
        <v>925</v>
      </c>
      <c r="F256" s="21">
        <v>5</v>
      </c>
      <c r="G256" s="22">
        <v>0</v>
      </c>
      <c r="H256" s="22">
        <f t="shared" si="54"/>
        <v>0</v>
      </c>
      <c r="I256" s="22">
        <f t="shared" si="55"/>
        <v>0</v>
      </c>
      <c r="J256" s="17"/>
    </row>
    <row r="257" spans="1:10" ht="12.75" customHeight="1">
      <c r="A257" s="18" t="s">
        <v>926</v>
      </c>
      <c r="B257" s="23" t="s">
        <v>927</v>
      </c>
      <c r="C257" s="18" t="s">
        <v>928</v>
      </c>
      <c r="D257" s="25" t="s">
        <v>929</v>
      </c>
      <c r="E257" s="20" t="s">
        <v>930</v>
      </c>
      <c r="F257" s="21">
        <v>18</v>
      </c>
      <c r="G257" s="22">
        <v>0</v>
      </c>
      <c r="H257" s="22">
        <f t="shared" si="54"/>
        <v>0</v>
      </c>
      <c r="I257" s="22">
        <f t="shared" si="55"/>
        <v>0</v>
      </c>
      <c r="J257" s="17"/>
    </row>
    <row r="258" spans="1:10" ht="12.75" customHeight="1">
      <c r="A258" s="18" t="s">
        <v>931</v>
      </c>
      <c r="B258" s="23" t="s">
        <v>932</v>
      </c>
      <c r="C258" s="18" t="s">
        <v>933</v>
      </c>
      <c r="D258" s="18" t="s">
        <v>934</v>
      </c>
      <c r="E258" s="20" t="s">
        <v>935</v>
      </c>
      <c r="F258" s="21">
        <v>23</v>
      </c>
      <c r="G258" s="22">
        <v>0</v>
      </c>
      <c r="H258" s="22">
        <f t="shared" si="54"/>
        <v>0</v>
      </c>
      <c r="I258" s="22">
        <f t="shared" si="55"/>
        <v>0</v>
      </c>
      <c r="J258" s="17"/>
    </row>
    <row r="259" spans="1:10" ht="12.75" customHeight="1">
      <c r="A259" s="18" t="s">
        <v>936</v>
      </c>
      <c r="B259" s="23" t="s">
        <v>937</v>
      </c>
      <c r="C259" s="18" t="s">
        <v>938</v>
      </c>
      <c r="D259" s="18" t="s">
        <v>939</v>
      </c>
      <c r="E259" s="20" t="s">
        <v>940</v>
      </c>
      <c r="F259" s="21">
        <v>7</v>
      </c>
      <c r="G259" s="22">
        <v>0</v>
      </c>
      <c r="H259" s="22">
        <f t="shared" si="54"/>
        <v>0</v>
      </c>
      <c r="I259" s="22">
        <f t="shared" si="55"/>
        <v>0</v>
      </c>
      <c r="J259" s="17"/>
    </row>
    <row r="260" spans="1:10" ht="12.75" customHeight="1">
      <c r="A260" s="18" t="s">
        <v>941</v>
      </c>
      <c r="B260" s="23">
        <v>177</v>
      </c>
      <c r="C260" s="18" t="s">
        <v>942</v>
      </c>
      <c r="D260" s="25" t="s">
        <v>943</v>
      </c>
      <c r="E260" s="20" t="s">
        <v>944</v>
      </c>
      <c r="F260" s="21">
        <v>3</v>
      </c>
      <c r="G260" s="22">
        <v>0</v>
      </c>
      <c r="H260" s="22">
        <f t="shared" si="54"/>
        <v>0</v>
      </c>
      <c r="I260" s="22">
        <f t="shared" si="55"/>
        <v>0</v>
      </c>
      <c r="J260" s="17"/>
    </row>
    <row r="261" spans="1:10" ht="12.75" customHeight="1">
      <c r="A261" s="18" t="s">
        <v>945</v>
      </c>
      <c r="B261" s="23" t="s">
        <v>946</v>
      </c>
      <c r="C261" s="18" t="s">
        <v>947</v>
      </c>
      <c r="D261" s="18" t="s">
        <v>948</v>
      </c>
      <c r="E261" s="20" t="s">
        <v>949</v>
      </c>
      <c r="F261" s="21">
        <v>1</v>
      </c>
      <c r="G261" s="22">
        <v>0</v>
      </c>
      <c r="H261" s="22">
        <f t="shared" si="54"/>
        <v>0</v>
      </c>
      <c r="I261" s="22">
        <f t="shared" si="55"/>
        <v>0</v>
      </c>
      <c r="J261" s="17"/>
    </row>
    <row r="262" spans="1:10" ht="12.75" customHeight="1">
      <c r="A262" s="18" t="s">
        <v>950</v>
      </c>
      <c r="B262" s="23" t="s">
        <v>951</v>
      </c>
      <c r="C262" s="18" t="s">
        <v>952</v>
      </c>
      <c r="D262" s="18" t="s">
        <v>953</v>
      </c>
      <c r="E262" s="20" t="s">
        <v>954</v>
      </c>
      <c r="F262" s="21">
        <v>1</v>
      </c>
      <c r="G262" s="22">
        <v>0</v>
      </c>
      <c r="H262" s="22">
        <f t="shared" si="54"/>
        <v>0</v>
      </c>
      <c r="I262" s="22">
        <f t="shared" si="55"/>
        <v>0</v>
      </c>
      <c r="J262" s="17"/>
    </row>
    <row r="263" spans="1:10" ht="12.75" customHeight="1">
      <c r="A263" s="18" t="s">
        <v>955</v>
      </c>
      <c r="B263" s="23" t="s">
        <v>956</v>
      </c>
      <c r="C263" s="18" t="s">
        <v>957</v>
      </c>
      <c r="D263" s="25" t="s">
        <v>958</v>
      </c>
      <c r="E263" s="20" t="s">
        <v>959</v>
      </c>
      <c r="F263" s="21">
        <v>72</v>
      </c>
      <c r="G263" s="22">
        <v>0</v>
      </c>
      <c r="H263" s="22">
        <f t="shared" si="54"/>
        <v>0</v>
      </c>
      <c r="I263" s="22">
        <f t="shared" si="55"/>
        <v>0</v>
      </c>
      <c r="J263" s="17"/>
    </row>
    <row r="264" spans="1:10" ht="12.75" customHeight="1">
      <c r="A264" s="13">
        <v>9</v>
      </c>
      <c r="B264" s="14"/>
      <c r="C264" s="14"/>
      <c r="D264" s="15" t="s">
        <v>960</v>
      </c>
      <c r="E264" s="14"/>
      <c r="F264" s="14"/>
      <c r="G264" s="14"/>
      <c r="H264" s="14"/>
      <c r="I264" s="16">
        <f>SUM(I265:I269)</f>
        <v>0</v>
      </c>
      <c r="J264" s="17"/>
    </row>
    <row r="265" spans="1:10" ht="12.75" customHeight="1">
      <c r="A265" s="18" t="s">
        <v>961</v>
      </c>
      <c r="B265" s="24">
        <v>103807</v>
      </c>
      <c r="C265" s="18" t="s">
        <v>962</v>
      </c>
      <c r="D265" s="18" t="s">
        <v>963</v>
      </c>
      <c r="E265" s="20" t="s">
        <v>964</v>
      </c>
      <c r="F265" s="21">
        <v>1</v>
      </c>
      <c r="G265" s="22">
        <v>0</v>
      </c>
      <c r="H265" s="22">
        <f t="shared" ref="H265:H269" si="56">(G265*$G$2)+G265</f>
        <v>0</v>
      </c>
      <c r="I265" s="22">
        <f t="shared" ref="I265:I269" si="57">F265*H265</f>
        <v>0</v>
      </c>
      <c r="J265" s="17"/>
    </row>
    <row r="266" spans="1:10" ht="12.75" customHeight="1">
      <c r="A266" s="18" t="s">
        <v>965</v>
      </c>
      <c r="B266" s="24">
        <v>103805</v>
      </c>
      <c r="C266" s="18" t="s">
        <v>966</v>
      </c>
      <c r="D266" s="25" t="s">
        <v>967</v>
      </c>
      <c r="E266" s="20" t="s">
        <v>968</v>
      </c>
      <c r="F266" s="21">
        <v>4</v>
      </c>
      <c r="G266" s="22">
        <v>0</v>
      </c>
      <c r="H266" s="22">
        <f t="shared" si="56"/>
        <v>0</v>
      </c>
      <c r="I266" s="22">
        <f t="shared" si="57"/>
        <v>0</v>
      </c>
      <c r="J266" s="17"/>
    </row>
    <row r="267" spans="1:10" ht="12.75" customHeight="1">
      <c r="A267" s="18" t="s">
        <v>969</v>
      </c>
      <c r="B267" s="24">
        <v>103814</v>
      </c>
      <c r="C267" s="18" t="s">
        <v>970</v>
      </c>
      <c r="D267" s="25" t="s">
        <v>971</v>
      </c>
      <c r="E267" s="20" t="s">
        <v>972</v>
      </c>
      <c r="F267" s="21">
        <v>2</v>
      </c>
      <c r="G267" s="22">
        <v>0</v>
      </c>
      <c r="H267" s="22">
        <f t="shared" si="56"/>
        <v>0</v>
      </c>
      <c r="I267" s="22">
        <f t="shared" si="57"/>
        <v>0</v>
      </c>
      <c r="J267" s="17"/>
    </row>
    <row r="268" spans="1:10" ht="12.75" customHeight="1">
      <c r="A268" s="18" t="s">
        <v>973</v>
      </c>
      <c r="B268" s="24">
        <v>103802</v>
      </c>
      <c r="C268" s="18" t="s">
        <v>974</v>
      </c>
      <c r="D268" s="25" t="s">
        <v>975</v>
      </c>
      <c r="E268" s="20" t="s">
        <v>976</v>
      </c>
      <c r="F268" s="21">
        <v>21.5</v>
      </c>
      <c r="G268" s="22">
        <v>0</v>
      </c>
      <c r="H268" s="22">
        <f t="shared" si="56"/>
        <v>0</v>
      </c>
      <c r="I268" s="22">
        <f t="shared" si="57"/>
        <v>0</v>
      </c>
      <c r="J268" s="17"/>
    </row>
    <row r="269" spans="1:10" ht="12.75" customHeight="1">
      <c r="A269" s="18" t="s">
        <v>977</v>
      </c>
      <c r="B269" s="24">
        <v>103029</v>
      </c>
      <c r="C269" s="18" t="s">
        <v>978</v>
      </c>
      <c r="D269" s="25" t="s">
        <v>979</v>
      </c>
      <c r="E269" s="20" t="s">
        <v>980</v>
      </c>
      <c r="F269" s="21">
        <v>2</v>
      </c>
      <c r="G269" s="22">
        <v>0</v>
      </c>
      <c r="H269" s="22">
        <f t="shared" si="56"/>
        <v>0</v>
      </c>
      <c r="I269" s="22">
        <f t="shared" si="57"/>
        <v>0</v>
      </c>
      <c r="J269" s="17"/>
    </row>
    <row r="270" spans="1:10" ht="12.75" customHeight="1">
      <c r="A270" s="13">
        <v>10</v>
      </c>
      <c r="B270" s="14"/>
      <c r="C270" s="14"/>
      <c r="D270" s="15" t="s">
        <v>981</v>
      </c>
      <c r="E270" s="14"/>
      <c r="F270" s="14"/>
      <c r="G270" s="14"/>
      <c r="H270" s="14"/>
      <c r="I270" s="16">
        <f>SUM(I271:I273)</f>
        <v>0</v>
      </c>
      <c r="J270" s="17"/>
    </row>
    <row r="271" spans="1:10" ht="12.75" customHeight="1">
      <c r="A271" s="18" t="s">
        <v>982</v>
      </c>
      <c r="B271" s="24" t="s">
        <v>983</v>
      </c>
      <c r="C271" s="18" t="s">
        <v>156</v>
      </c>
      <c r="D271" s="18" t="s">
        <v>984</v>
      </c>
      <c r="E271" s="20" t="s">
        <v>985</v>
      </c>
      <c r="F271" s="21">
        <v>120</v>
      </c>
      <c r="G271" s="22">
        <v>0</v>
      </c>
      <c r="H271" s="22">
        <f t="shared" ref="H271:H273" si="58">(G271*$G$2)+G271</f>
        <v>0</v>
      </c>
      <c r="I271" s="22">
        <f t="shared" ref="I271:I273" si="59">F271*H271</f>
        <v>0</v>
      </c>
      <c r="J271" s="17"/>
    </row>
    <row r="272" spans="1:10" ht="12.75" customHeight="1">
      <c r="A272" s="18" t="s">
        <v>986</v>
      </c>
      <c r="B272" s="19">
        <v>123</v>
      </c>
      <c r="C272" s="18" t="s">
        <v>987</v>
      </c>
      <c r="D272" s="25" t="s">
        <v>988</v>
      </c>
      <c r="E272" s="20" t="s">
        <v>989</v>
      </c>
      <c r="F272" s="21">
        <v>4</v>
      </c>
      <c r="G272" s="27">
        <v>0</v>
      </c>
      <c r="H272" s="22">
        <f t="shared" si="58"/>
        <v>0</v>
      </c>
      <c r="I272" s="22">
        <f t="shared" si="59"/>
        <v>0</v>
      </c>
      <c r="J272" s="17"/>
    </row>
    <row r="273" spans="1:10" ht="12.75" customHeight="1">
      <c r="A273" s="18" t="s">
        <v>990</v>
      </c>
      <c r="B273" s="24">
        <v>93572</v>
      </c>
      <c r="C273" s="18" t="s">
        <v>991</v>
      </c>
      <c r="D273" s="18" t="s">
        <v>992</v>
      </c>
      <c r="E273" s="20" t="s">
        <v>993</v>
      </c>
      <c r="F273" s="21">
        <v>4</v>
      </c>
      <c r="G273" s="27">
        <v>0</v>
      </c>
      <c r="H273" s="22">
        <f t="shared" si="58"/>
        <v>0</v>
      </c>
      <c r="I273" s="22">
        <f t="shared" si="59"/>
        <v>0</v>
      </c>
      <c r="J273" s="17"/>
    </row>
    <row r="274" spans="1:10" ht="12.75" customHeight="1">
      <c r="A274" s="13">
        <v>11</v>
      </c>
      <c r="B274" s="14"/>
      <c r="C274" s="14"/>
      <c r="D274" s="15" t="s">
        <v>994</v>
      </c>
      <c r="E274" s="14"/>
      <c r="F274" s="14"/>
      <c r="G274" s="14"/>
      <c r="H274" s="14"/>
      <c r="I274" s="16">
        <f>SUM(I275:I277)</f>
        <v>0</v>
      </c>
      <c r="J274" s="17"/>
    </row>
    <row r="275" spans="1:10" ht="12.75" customHeight="1">
      <c r="A275" s="18" t="s">
        <v>995</v>
      </c>
      <c r="B275" s="19" t="s">
        <v>996</v>
      </c>
      <c r="C275" s="18" t="s">
        <v>156</v>
      </c>
      <c r="D275" s="18" t="s">
        <v>997</v>
      </c>
      <c r="E275" s="20" t="s">
        <v>998</v>
      </c>
      <c r="F275" s="21">
        <v>15</v>
      </c>
      <c r="G275" s="22">
        <v>0</v>
      </c>
      <c r="H275" s="22">
        <f t="shared" ref="H275:H277" si="60">(G275*$G$2)+G275</f>
        <v>0</v>
      </c>
      <c r="I275" s="22">
        <f t="shared" ref="I275:I277" si="61">F275*H275</f>
        <v>0</v>
      </c>
      <c r="J275" s="17"/>
    </row>
    <row r="276" spans="1:10" ht="12.75" customHeight="1">
      <c r="A276" s="18" t="s">
        <v>999</v>
      </c>
      <c r="B276" s="24">
        <v>99803</v>
      </c>
      <c r="C276" s="18" t="s">
        <v>1000</v>
      </c>
      <c r="D276" s="25" t="s">
        <v>1001</v>
      </c>
      <c r="E276" s="20" t="s">
        <v>1002</v>
      </c>
      <c r="F276" s="21">
        <v>492.06</v>
      </c>
      <c r="G276" s="22">
        <v>0</v>
      </c>
      <c r="H276" s="22">
        <f t="shared" si="60"/>
        <v>0</v>
      </c>
      <c r="I276" s="22">
        <f t="shared" si="61"/>
        <v>0</v>
      </c>
      <c r="J276" s="17"/>
    </row>
    <row r="277" spans="1:10" ht="12.75" customHeight="1">
      <c r="A277" s="18" t="s">
        <v>1003</v>
      </c>
      <c r="B277" s="24">
        <v>99806</v>
      </c>
      <c r="C277" s="18" t="s">
        <v>1004</v>
      </c>
      <c r="D277" s="25" t="s">
        <v>1005</v>
      </c>
      <c r="E277" s="20" t="s">
        <v>1006</v>
      </c>
      <c r="F277" s="21">
        <v>127</v>
      </c>
      <c r="G277" s="22">
        <v>0</v>
      </c>
      <c r="H277" s="22">
        <f t="shared" si="60"/>
        <v>0</v>
      </c>
      <c r="I277" s="22">
        <f t="shared" si="61"/>
        <v>0</v>
      </c>
      <c r="J277" s="17"/>
    </row>
    <row r="278" spans="1:10" ht="12.75" customHeight="1">
      <c r="A278" s="62"/>
      <c r="B278" s="63"/>
      <c r="C278" s="63"/>
      <c r="D278" s="63"/>
      <c r="E278" s="63"/>
      <c r="F278" s="63"/>
      <c r="G278" s="63"/>
      <c r="H278" s="63"/>
      <c r="I278" s="63"/>
      <c r="J278" s="37">
        <f>J280-J279</f>
        <v>0</v>
      </c>
    </row>
    <row r="279" spans="1:10" ht="12.75" customHeight="1">
      <c r="A279" s="64" t="s">
        <v>1007</v>
      </c>
      <c r="B279" s="65"/>
      <c r="C279" s="65"/>
      <c r="D279" s="65"/>
      <c r="E279" s="65"/>
      <c r="F279" s="65"/>
      <c r="G279" s="65"/>
      <c r="H279" s="65"/>
      <c r="I279" s="65"/>
      <c r="J279" s="37">
        <f>J280*G2</f>
        <v>0</v>
      </c>
    </row>
    <row r="280" spans="1:10" ht="12.75" customHeight="1">
      <c r="A280" s="64" t="s">
        <v>1008</v>
      </c>
      <c r="B280" s="65"/>
      <c r="C280" s="65"/>
      <c r="D280" s="65"/>
      <c r="E280" s="65"/>
      <c r="F280" s="65"/>
      <c r="G280" s="65"/>
      <c r="H280" s="65"/>
      <c r="I280" s="65"/>
      <c r="J280" s="37">
        <f>SUM(I5,I11,I82,I111,I116,I157,I240,I253,I264,I270,I274)</f>
        <v>0</v>
      </c>
    </row>
    <row r="281" spans="1:10" ht="12.75" customHeight="1"/>
    <row r="282" spans="1:10" ht="12.75" customHeight="1"/>
    <row r="283" spans="1:10" ht="12.75" customHeight="1"/>
    <row r="284" spans="1:10" ht="12.75" customHeight="1"/>
    <row r="285" spans="1:10" ht="12.75" customHeight="1"/>
    <row r="286" spans="1:10" ht="12.75" customHeight="1"/>
    <row r="287" spans="1:10" ht="12.75" customHeight="1"/>
    <row r="288" spans="1:10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A278:I278"/>
    <mergeCell ref="A279:I279"/>
    <mergeCell ref="A280:I280"/>
    <mergeCell ref="I1:J1"/>
    <mergeCell ref="E2:F2"/>
    <mergeCell ref="I2:J2"/>
    <mergeCell ref="E3:F3"/>
    <mergeCell ref="I3:J3"/>
  </mergeCells>
  <pageMargins left="0.25" right="0.25" top="0.75" bottom="0.75" header="0.3" footer="0.3"/>
  <pageSetup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/>
  </sheetViews>
  <sheetFormatPr defaultColWidth="14.44140625" defaultRowHeight="15" customHeight="1"/>
  <cols>
    <col min="1" max="1" width="8.6640625" customWidth="1"/>
    <col min="2" max="2" width="65.88671875" customWidth="1"/>
    <col min="3" max="3" width="25.44140625" customWidth="1"/>
    <col min="4" max="7" width="15.33203125" customWidth="1"/>
    <col min="8" max="8" width="15.109375" customWidth="1"/>
    <col min="9" max="9" width="15.33203125" customWidth="1"/>
    <col min="10" max="11" width="15.44140625" customWidth="1"/>
    <col min="12" max="26" width="8.6640625" customWidth="1"/>
  </cols>
  <sheetData>
    <row r="1" spans="1:11" ht="12.75" customHeight="1">
      <c r="A1" s="1"/>
      <c r="B1" s="38" t="s">
        <v>1009</v>
      </c>
      <c r="C1" s="38" t="s">
        <v>1010</v>
      </c>
      <c r="D1" s="38" t="s">
        <v>1011</v>
      </c>
      <c r="E1" s="1"/>
      <c r="F1" s="70" t="s">
        <v>1012</v>
      </c>
      <c r="G1" s="65"/>
      <c r="H1" s="1"/>
      <c r="I1" s="1"/>
      <c r="J1" s="1"/>
      <c r="K1" s="1"/>
    </row>
    <row r="2" spans="1:11" ht="88.5" customHeight="1">
      <c r="A2" s="4"/>
      <c r="B2" s="39" t="s">
        <v>1013</v>
      </c>
      <c r="C2" s="39" t="s">
        <v>5</v>
      </c>
      <c r="D2" s="40">
        <v>0.27839999999999998</v>
      </c>
      <c r="E2" s="4"/>
      <c r="F2" s="71" t="s">
        <v>1014</v>
      </c>
      <c r="G2" s="65"/>
      <c r="H2" s="4"/>
      <c r="I2" s="4"/>
      <c r="J2" s="4"/>
      <c r="K2" s="4"/>
    </row>
    <row r="3" spans="1:11" ht="12.75" customHeight="1">
      <c r="A3" s="7"/>
      <c r="B3" s="72" t="s">
        <v>1015</v>
      </c>
      <c r="C3" s="69"/>
      <c r="D3" s="7"/>
      <c r="E3" s="7"/>
      <c r="F3" s="68"/>
      <c r="G3" s="69"/>
      <c r="H3" s="7"/>
      <c r="I3" s="7"/>
      <c r="J3" s="7"/>
      <c r="K3" s="7"/>
    </row>
    <row r="4" spans="1:11" ht="12.75" customHeight="1">
      <c r="A4" s="41" t="s">
        <v>1016</v>
      </c>
      <c r="B4" s="41" t="s">
        <v>1017</v>
      </c>
      <c r="C4" s="41" t="s">
        <v>1018</v>
      </c>
      <c r="D4" s="42" t="s">
        <v>1019</v>
      </c>
      <c r="E4" s="42" t="s">
        <v>1020</v>
      </c>
      <c r="F4" s="42" t="s">
        <v>1021</v>
      </c>
      <c r="G4" s="42" t="s">
        <v>1022</v>
      </c>
      <c r="H4" s="42" t="s">
        <v>1023</v>
      </c>
      <c r="I4" s="42" t="s">
        <v>1024</v>
      </c>
      <c r="J4" s="42" t="s">
        <v>1025</v>
      </c>
      <c r="K4" s="42" t="s">
        <v>1026</v>
      </c>
    </row>
    <row r="5" spans="1:11" ht="12.75" customHeight="1">
      <c r="A5" s="73">
        <v>1</v>
      </c>
      <c r="B5" s="75" t="s">
        <v>1027</v>
      </c>
      <c r="C5" s="43">
        <v>1</v>
      </c>
      <c r="D5" s="44">
        <v>0.7</v>
      </c>
      <c r="E5" s="45"/>
      <c r="F5" s="45"/>
      <c r="G5" s="44">
        <v>0.3</v>
      </c>
      <c r="H5" s="45"/>
      <c r="I5" s="45"/>
      <c r="J5" s="45"/>
      <c r="K5" s="45"/>
    </row>
    <row r="6" spans="1:11" ht="12.75" customHeight="1">
      <c r="A6" s="74"/>
      <c r="B6" s="74"/>
      <c r="C6" s="46">
        <f>'Table 1'!I5</f>
        <v>0</v>
      </c>
      <c r="D6" s="47">
        <f>C6*0.7</f>
        <v>0</v>
      </c>
      <c r="E6" s="45"/>
      <c r="F6" s="45"/>
      <c r="G6" s="47">
        <f>C6-D6</f>
        <v>0</v>
      </c>
      <c r="H6" s="45"/>
      <c r="I6" s="45"/>
      <c r="J6" s="45"/>
      <c r="K6" s="45"/>
    </row>
    <row r="7" spans="1:11" ht="12.75" customHeight="1">
      <c r="A7" s="73">
        <v>2</v>
      </c>
      <c r="B7" s="75" t="s">
        <v>1028</v>
      </c>
      <c r="C7" s="48">
        <v>1</v>
      </c>
      <c r="D7" s="49">
        <v>9.8000000000000004E-2</v>
      </c>
      <c r="E7" s="50">
        <v>8.2000000000000003E-2</v>
      </c>
      <c r="F7" s="50">
        <v>0.34699999999999998</v>
      </c>
      <c r="G7" s="51">
        <v>0.03</v>
      </c>
      <c r="H7" s="50">
        <v>7.0000000000000007E-2</v>
      </c>
      <c r="I7" s="50">
        <v>2.4E-2</v>
      </c>
      <c r="J7" s="50">
        <v>0.17699999999999999</v>
      </c>
      <c r="K7" s="50">
        <v>0.17199999999999999</v>
      </c>
    </row>
    <row r="8" spans="1:11" ht="12.75" customHeight="1">
      <c r="A8" s="74"/>
      <c r="B8" s="74"/>
      <c r="C8" s="52">
        <f>'Table 1'!I11</f>
        <v>0</v>
      </c>
      <c r="D8" s="47">
        <f>C8*D7</f>
        <v>0</v>
      </c>
      <c r="E8" s="47">
        <f>C8*E7</f>
        <v>0</v>
      </c>
      <c r="F8" s="47">
        <f>C8*F7</f>
        <v>0</v>
      </c>
      <c r="G8" s="47">
        <f>C8*G7</f>
        <v>0</v>
      </c>
      <c r="H8" s="47">
        <f>C8*H7</f>
        <v>0</v>
      </c>
      <c r="I8" s="47">
        <f>C8*I7</f>
        <v>0</v>
      </c>
      <c r="J8" s="47">
        <f>C8*J7</f>
        <v>0</v>
      </c>
      <c r="K8" s="47">
        <f>C8*K7</f>
        <v>0</v>
      </c>
    </row>
    <row r="9" spans="1:11" ht="12.75" customHeight="1">
      <c r="A9" s="53">
        <v>3</v>
      </c>
      <c r="B9" s="54" t="s">
        <v>1029</v>
      </c>
      <c r="C9" s="55">
        <v>1</v>
      </c>
      <c r="D9" s="56">
        <v>0.02</v>
      </c>
      <c r="E9" s="56">
        <v>0.1</v>
      </c>
      <c r="F9" s="57"/>
      <c r="G9" s="56">
        <v>0.1</v>
      </c>
      <c r="H9" s="56">
        <v>0.45</v>
      </c>
      <c r="I9" s="56">
        <v>0.33</v>
      </c>
      <c r="J9" s="57"/>
      <c r="K9" s="57"/>
    </row>
    <row r="10" spans="1:11" ht="12.75" customHeight="1">
      <c r="A10" s="53"/>
      <c r="B10" s="54"/>
      <c r="C10" s="52">
        <f>'Table 1'!I82</f>
        <v>0</v>
      </c>
      <c r="D10" s="47">
        <f>C10*D9</f>
        <v>0</v>
      </c>
      <c r="E10" s="47">
        <f>C10*E9</f>
        <v>0</v>
      </c>
      <c r="F10" s="57"/>
      <c r="G10" s="47">
        <f>C10*G9</f>
        <v>0</v>
      </c>
      <c r="H10" s="47">
        <f>C10*H9</f>
        <v>0</v>
      </c>
      <c r="I10" s="47">
        <f>C10*I9</f>
        <v>0</v>
      </c>
      <c r="J10" s="57"/>
      <c r="K10" s="57"/>
    </row>
    <row r="11" spans="1:11" ht="12.75" customHeight="1">
      <c r="A11" s="53">
        <v>4</v>
      </c>
      <c r="B11" s="54" t="s">
        <v>1030</v>
      </c>
      <c r="C11" s="55">
        <v>1</v>
      </c>
      <c r="D11" s="56">
        <v>0.3</v>
      </c>
      <c r="E11" s="57"/>
      <c r="F11" s="57"/>
      <c r="G11" s="57"/>
      <c r="H11" s="57"/>
      <c r="I11" s="57"/>
      <c r="J11" s="56">
        <v>0.53</v>
      </c>
      <c r="K11" s="56">
        <v>0.17</v>
      </c>
    </row>
    <row r="12" spans="1:11" ht="12.75" customHeight="1">
      <c r="A12" s="53"/>
      <c r="B12" s="54"/>
      <c r="C12" s="52">
        <f>'Table 1'!I111</f>
        <v>0</v>
      </c>
      <c r="D12" s="47">
        <f>C12*D11</f>
        <v>0</v>
      </c>
      <c r="E12" s="57"/>
      <c r="F12" s="57"/>
      <c r="G12" s="57"/>
      <c r="H12" s="57"/>
      <c r="I12" s="57"/>
      <c r="J12" s="47">
        <f>C12*J11</f>
        <v>0</v>
      </c>
      <c r="K12" s="47">
        <f>C12*K11</f>
        <v>0</v>
      </c>
    </row>
    <row r="13" spans="1:11" ht="12.75" customHeight="1">
      <c r="A13" s="53">
        <v>5</v>
      </c>
      <c r="B13" s="54" t="s">
        <v>1031</v>
      </c>
      <c r="C13" s="55">
        <v>1</v>
      </c>
      <c r="D13" s="56">
        <v>0.15</v>
      </c>
      <c r="E13" s="56">
        <v>0.15</v>
      </c>
      <c r="F13" s="56">
        <v>0.2</v>
      </c>
      <c r="G13" s="56">
        <v>0.05</v>
      </c>
      <c r="H13" s="56">
        <v>0.05</v>
      </c>
      <c r="I13" s="56">
        <v>0.15</v>
      </c>
      <c r="J13" s="56">
        <v>0.15</v>
      </c>
      <c r="K13" s="56">
        <v>0.1</v>
      </c>
    </row>
    <row r="14" spans="1:11" ht="12.75" customHeight="1">
      <c r="A14" s="53"/>
      <c r="B14" s="54"/>
      <c r="C14" s="52">
        <f>'Table 1'!I116</f>
        <v>0</v>
      </c>
      <c r="D14" s="47">
        <f>C14*D13</f>
        <v>0</v>
      </c>
      <c r="E14" s="47">
        <f>C14*E13</f>
        <v>0</v>
      </c>
      <c r="F14" s="47">
        <f>C14*F13</f>
        <v>0</v>
      </c>
      <c r="G14" s="47">
        <f>C14*G13</f>
        <v>0</v>
      </c>
      <c r="H14" s="47">
        <f>C14*H13</f>
        <v>0</v>
      </c>
      <c r="I14" s="47">
        <f>C14*I13</f>
        <v>0</v>
      </c>
      <c r="J14" s="47">
        <f>C14*J13</f>
        <v>0</v>
      </c>
      <c r="K14" s="47">
        <f>C14*K13</f>
        <v>0</v>
      </c>
    </row>
    <row r="15" spans="1:11" ht="12.75" customHeight="1">
      <c r="A15" s="53">
        <v>6</v>
      </c>
      <c r="B15" s="54" t="s">
        <v>1032</v>
      </c>
      <c r="C15" s="55">
        <v>1</v>
      </c>
      <c r="D15" s="56">
        <v>0.05</v>
      </c>
      <c r="E15" s="56">
        <v>0.1</v>
      </c>
      <c r="F15" s="56">
        <v>0.15</v>
      </c>
      <c r="G15" s="56">
        <v>0.15</v>
      </c>
      <c r="H15" s="56">
        <v>0.15</v>
      </c>
      <c r="I15" s="56">
        <v>0.15</v>
      </c>
      <c r="J15" s="56">
        <v>0.15</v>
      </c>
      <c r="K15" s="56">
        <v>0.1</v>
      </c>
    </row>
    <row r="16" spans="1:11" ht="12.75" customHeight="1">
      <c r="A16" s="53"/>
      <c r="B16" s="54"/>
      <c r="C16" s="52">
        <f>'Table 1'!I157</f>
        <v>0</v>
      </c>
      <c r="D16" s="47">
        <f>C16*D15</f>
        <v>0</v>
      </c>
      <c r="E16" s="47">
        <f>C16*E15</f>
        <v>0</v>
      </c>
      <c r="F16" s="47">
        <f>C16*F15</f>
        <v>0</v>
      </c>
      <c r="G16" s="47">
        <f>C16*G15</f>
        <v>0</v>
      </c>
      <c r="H16" s="47">
        <f>C16*H15</f>
        <v>0</v>
      </c>
      <c r="I16" s="47">
        <f>C16*I15</f>
        <v>0</v>
      </c>
      <c r="J16" s="47">
        <f>C16*J15</f>
        <v>0</v>
      </c>
      <c r="K16" s="47">
        <f>C16*K15</f>
        <v>0</v>
      </c>
    </row>
    <row r="17" spans="1:12" ht="12.75" customHeight="1">
      <c r="A17" s="53">
        <v>7</v>
      </c>
      <c r="B17" s="54" t="s">
        <v>1033</v>
      </c>
      <c r="C17" s="58">
        <v>1</v>
      </c>
      <c r="D17" s="56">
        <v>0.05</v>
      </c>
      <c r="E17" s="56">
        <v>0.25</v>
      </c>
      <c r="F17" s="56">
        <v>0.1</v>
      </c>
      <c r="G17" s="57"/>
      <c r="H17" s="57"/>
      <c r="I17" s="56">
        <v>0.2</v>
      </c>
      <c r="J17" s="56">
        <v>0.2</v>
      </c>
      <c r="K17" s="56">
        <v>0.2</v>
      </c>
    </row>
    <row r="18" spans="1:12" ht="12.75" customHeight="1">
      <c r="A18" s="53"/>
      <c r="B18" s="54"/>
      <c r="C18" s="52">
        <f>'Table 1'!I240</f>
        <v>0</v>
      </c>
      <c r="D18" s="47">
        <f>C18*D17</f>
        <v>0</v>
      </c>
      <c r="E18" s="47">
        <f>C18*E17</f>
        <v>0</v>
      </c>
      <c r="F18" s="47">
        <f>C18*F17</f>
        <v>0</v>
      </c>
      <c r="G18" s="57"/>
      <c r="H18" s="57"/>
      <c r="I18" s="47">
        <f>C18*I17</f>
        <v>0</v>
      </c>
      <c r="J18" s="47">
        <f>C18*J17</f>
        <v>0</v>
      </c>
      <c r="K18" s="47">
        <f>C18*K17</f>
        <v>0</v>
      </c>
    </row>
    <row r="19" spans="1:12" ht="12.75" customHeight="1">
      <c r="A19" s="53">
        <v>8</v>
      </c>
      <c r="B19" s="54" t="s">
        <v>1034</v>
      </c>
      <c r="C19" s="55">
        <v>1</v>
      </c>
      <c r="D19" s="57"/>
      <c r="E19" s="57"/>
      <c r="F19" s="57"/>
      <c r="G19" s="57"/>
      <c r="H19" s="57"/>
      <c r="I19" s="57"/>
      <c r="J19" s="56">
        <v>1</v>
      </c>
      <c r="K19" s="57"/>
    </row>
    <row r="20" spans="1:12" ht="12.75" customHeight="1">
      <c r="A20" s="53"/>
      <c r="B20" s="54"/>
      <c r="C20" s="52">
        <f>'Table 1'!I253</f>
        <v>0</v>
      </c>
      <c r="D20" s="57"/>
      <c r="E20" s="57"/>
      <c r="F20" s="57"/>
      <c r="G20" s="57"/>
      <c r="H20" s="57"/>
      <c r="I20" s="57"/>
      <c r="J20" s="47">
        <f>C20</f>
        <v>0</v>
      </c>
      <c r="K20" s="57"/>
    </row>
    <row r="21" spans="1:12" ht="12.75" customHeight="1">
      <c r="A21" s="53">
        <v>9</v>
      </c>
      <c r="B21" s="54" t="s">
        <v>1035</v>
      </c>
      <c r="C21" s="55">
        <v>1</v>
      </c>
      <c r="D21" s="57"/>
      <c r="E21" s="57"/>
      <c r="F21" s="57"/>
      <c r="G21" s="57"/>
      <c r="H21" s="56">
        <v>0.5</v>
      </c>
      <c r="I21" s="56">
        <v>0.3</v>
      </c>
      <c r="J21" s="57"/>
      <c r="K21" s="56">
        <v>0.2</v>
      </c>
    </row>
    <row r="22" spans="1:12" ht="12.75" customHeight="1">
      <c r="A22" s="53"/>
      <c r="B22" s="54"/>
      <c r="C22" s="52">
        <f>'Table 1'!I264</f>
        <v>0</v>
      </c>
      <c r="D22" s="57"/>
      <c r="E22" s="57"/>
      <c r="F22" s="57"/>
      <c r="G22" s="57"/>
      <c r="H22" s="47">
        <f>C22*H21</f>
        <v>0</v>
      </c>
      <c r="I22" s="47">
        <f>C22*I21</f>
        <v>0</v>
      </c>
      <c r="J22" s="57"/>
      <c r="K22" s="47">
        <f>C22*K21</f>
        <v>0</v>
      </c>
    </row>
    <row r="23" spans="1:12" ht="12.75" customHeight="1">
      <c r="A23" s="53">
        <v>10</v>
      </c>
      <c r="B23" s="54" t="s">
        <v>1036</v>
      </c>
      <c r="C23" s="55">
        <v>1</v>
      </c>
      <c r="D23" s="56">
        <v>0.1</v>
      </c>
      <c r="E23" s="56">
        <v>0.1</v>
      </c>
      <c r="F23" s="56">
        <v>0.1</v>
      </c>
      <c r="G23" s="56">
        <v>0.1</v>
      </c>
      <c r="H23" s="56">
        <v>0.15</v>
      </c>
      <c r="I23" s="56">
        <v>0.15</v>
      </c>
      <c r="J23" s="56">
        <v>0.15</v>
      </c>
      <c r="K23" s="56">
        <v>0.15</v>
      </c>
    </row>
    <row r="24" spans="1:12" ht="12.75" customHeight="1">
      <c r="A24" s="53"/>
      <c r="B24" s="54"/>
      <c r="C24" s="52">
        <f>'Table 1'!I270</f>
        <v>0</v>
      </c>
      <c r="D24" s="47">
        <f>C24*D23</f>
        <v>0</v>
      </c>
      <c r="E24" s="47">
        <f>C24*E23</f>
        <v>0</v>
      </c>
      <c r="F24" s="47">
        <f>C24*F23</f>
        <v>0</v>
      </c>
      <c r="G24" s="47">
        <f>C24*G23</f>
        <v>0</v>
      </c>
      <c r="H24" s="47">
        <f>C24*H23</f>
        <v>0</v>
      </c>
      <c r="I24" s="47">
        <f>C24*I23</f>
        <v>0</v>
      </c>
      <c r="J24" s="47">
        <f>C24*J23</f>
        <v>0</v>
      </c>
      <c r="K24" s="47">
        <f>C24*K23</f>
        <v>0</v>
      </c>
    </row>
    <row r="25" spans="1:12" ht="12.75" customHeight="1">
      <c r="A25" s="53">
        <v>11</v>
      </c>
      <c r="B25" s="54" t="s">
        <v>1037</v>
      </c>
      <c r="C25" s="55">
        <v>1</v>
      </c>
      <c r="D25" s="57"/>
      <c r="E25" s="57"/>
      <c r="F25" s="57"/>
      <c r="G25" s="57"/>
      <c r="H25" s="57"/>
      <c r="I25" s="57"/>
      <c r="J25" s="57"/>
      <c r="K25" s="56">
        <v>1</v>
      </c>
    </row>
    <row r="26" spans="1:12" ht="12.75" customHeight="1">
      <c r="A26" s="53"/>
      <c r="B26" s="54"/>
      <c r="C26" s="52">
        <f>'Table 1'!I274</f>
        <v>0</v>
      </c>
      <c r="D26" s="57"/>
      <c r="E26" s="57"/>
      <c r="F26" s="57"/>
      <c r="G26" s="57"/>
      <c r="H26" s="57"/>
      <c r="I26" s="57"/>
      <c r="J26" s="57"/>
      <c r="K26" s="47">
        <f>C26</f>
        <v>0</v>
      </c>
    </row>
    <row r="27" spans="1:12" ht="12.75" customHeight="1">
      <c r="A27" s="76" t="s">
        <v>1038</v>
      </c>
      <c r="B27" s="63"/>
      <c r="C27" s="59"/>
      <c r="D27" s="60"/>
      <c r="E27" s="60"/>
      <c r="F27" s="60"/>
      <c r="G27" s="60"/>
      <c r="H27" s="60"/>
      <c r="I27" s="60"/>
      <c r="J27" s="60"/>
      <c r="K27" s="60"/>
    </row>
    <row r="28" spans="1:12" ht="12.75" customHeight="1">
      <c r="A28" s="71" t="s">
        <v>1039</v>
      </c>
      <c r="B28" s="65"/>
      <c r="C28" s="1"/>
      <c r="D28" s="61"/>
      <c r="E28" s="61"/>
      <c r="F28" s="61">
        <f t="shared" ref="F28:K28" si="0">SUM(F26,F24,F22,F20,F18,F16,F14,F12,F10,F8,F6)</f>
        <v>0</v>
      </c>
      <c r="G28" s="61">
        <f t="shared" si="0"/>
        <v>0</v>
      </c>
      <c r="H28" s="61">
        <f t="shared" si="0"/>
        <v>0</v>
      </c>
      <c r="I28" s="61">
        <f t="shared" si="0"/>
        <v>0</v>
      </c>
      <c r="J28" s="61">
        <f t="shared" si="0"/>
        <v>0</v>
      </c>
      <c r="K28" s="61">
        <f t="shared" si="0"/>
        <v>0</v>
      </c>
    </row>
    <row r="29" spans="1:12" ht="12.75" customHeight="1">
      <c r="A29" s="71" t="s">
        <v>1040</v>
      </c>
      <c r="B29" s="65"/>
      <c r="C29" s="1"/>
      <c r="D29" s="60"/>
      <c r="E29" s="60"/>
      <c r="F29" s="60"/>
      <c r="G29" s="60"/>
      <c r="H29" s="60"/>
      <c r="I29" s="60"/>
      <c r="J29" s="60"/>
      <c r="K29" s="60"/>
      <c r="L29" s="60"/>
    </row>
    <row r="30" spans="1:12" ht="12.75" customHeight="1">
      <c r="A30" s="71" t="s">
        <v>1041</v>
      </c>
      <c r="B30" s="65"/>
      <c r="C30" s="1"/>
      <c r="D30" s="61">
        <f>D28</f>
        <v>0</v>
      </c>
      <c r="E30" s="61">
        <f t="shared" ref="E30:K30" si="1">E28+D30</f>
        <v>0</v>
      </c>
      <c r="F30" s="61">
        <f t="shared" si="1"/>
        <v>0</v>
      </c>
      <c r="G30" s="61">
        <f t="shared" si="1"/>
        <v>0</v>
      </c>
      <c r="H30" s="61">
        <f t="shared" si="1"/>
        <v>0</v>
      </c>
      <c r="I30" s="61">
        <f t="shared" si="1"/>
        <v>0</v>
      </c>
      <c r="J30" s="61">
        <f t="shared" si="1"/>
        <v>0</v>
      </c>
      <c r="K30" s="61">
        <f t="shared" si="1"/>
        <v>0</v>
      </c>
    </row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">
    <mergeCell ref="B7:B8"/>
    <mergeCell ref="A27:B27"/>
    <mergeCell ref="A28:B28"/>
    <mergeCell ref="A29:B29"/>
    <mergeCell ref="A30:B30"/>
    <mergeCell ref="A7:A8"/>
    <mergeCell ref="F1:G1"/>
    <mergeCell ref="F2:G2"/>
    <mergeCell ref="B3:C3"/>
    <mergeCell ref="F3:G3"/>
    <mergeCell ref="A5:A6"/>
    <mergeCell ref="B5:B6"/>
  </mergeCells>
  <pageMargins left="0.51181102362204722" right="0.51181102362204722" top="0.78740157480314965" bottom="0.78740157480314965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Table 1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Jéssica Freitas</cp:lastModifiedBy>
  <cp:lastPrinted>2025-06-17T13:26:42Z</cp:lastPrinted>
  <dcterms:created xsi:type="dcterms:W3CDTF">2025-04-02T19:50:56Z</dcterms:created>
  <dcterms:modified xsi:type="dcterms:W3CDTF">2025-06-17T13:26:45Z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Microsoft® Excel® para Microsoft 365</vt:lpwstr>
  </property>
  <property fmtid="{D5CDD505-2E9C-101B-9397-08002B2CF9AE}" pid="4" name="LastSaved">
    <vt:filetime>2025-04-02T00:00:00Z</vt:filetime>
  </property>
  <property fmtid="{D5CDD505-2E9C-101B-9397-08002B2CF9AE}" pid="5" name="Producer">
    <vt:lpwstr>Microsoft® Excel® para Microsoft 365</vt:lpwstr>
  </property>
</Properties>
</file>